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25" windowWidth="15600" windowHeight="11640" activeTab="5"/>
  </bookViews>
  <sheets>
    <sheet name="Sadrzaj" sheetId="24" r:id="rId1"/>
    <sheet name="BU" sheetId="13" r:id="rId2"/>
    <sheet name="BS" sheetId="12" r:id="rId3"/>
    <sheet name="GT" sheetId="14" r:id="rId4"/>
    <sheet name="NI" sheetId="18" r:id="rId5"/>
    <sheet name="Biljeske" sheetId="25" r:id="rId6"/>
  </sheets>
  <externalReferences>
    <externalReference r:id="rId7"/>
    <externalReference r:id="rId8"/>
    <externalReference r:id="rId9"/>
  </externalReferences>
  <definedNames>
    <definedName name="Adresa" localSheetId="5">[3]UnosPod!$F$10</definedName>
    <definedName name="Adresa">[1]UnosPod!$F$10</definedName>
    <definedName name="Br.dozvRacunov" localSheetId="5">[3]UnosPod!$AB$3</definedName>
    <definedName name="Br.dozvRacunov">[2]UnosPod!$AB$3</definedName>
    <definedName name="BrojMjeseci" localSheetId="5">[3]Baza!$C$11</definedName>
    <definedName name="BrojMjeseci">[2]Baza!$C$11</definedName>
    <definedName name="Datum_vrijeme">NOW()</definedName>
    <definedName name="Direktor" localSheetId="5">[3]UnosPod!$F$14</definedName>
    <definedName name="Direktor">[2]UnosPod!$F$14</definedName>
    <definedName name="Djelatnost" localSheetId="5">[3]UnosPod!$F$15</definedName>
    <definedName name="Djelatnost">[2]UnosPod!$F$15</definedName>
    <definedName name="Firma" localSheetId="5">[3]UnosPod!$F$8</definedName>
    <definedName name="Firma">[1]UnosPod!$F$8</definedName>
    <definedName name="IdBroj" localSheetId="5">[3]Baza!$C$15</definedName>
    <definedName name="IdBroj">[2]Baza!$C$15</definedName>
    <definedName name="PeriodDo" localSheetId="5">[3]Baza!$C$13</definedName>
    <definedName name="PeriodDo">[1]Baza!$C$13</definedName>
    <definedName name="PeriodOd" localSheetId="5">[3]Baza!$C$12</definedName>
    <definedName name="PeriodOd">[1]Baza!$C$12</definedName>
    <definedName name="PoslGod" localSheetId="5">[3]Baza!$C$6</definedName>
    <definedName name="PoslGod">[1]Baza!$C$6</definedName>
    <definedName name="_xlnm.Print_Area" localSheetId="2">BS!$A$1:$H$90</definedName>
    <definedName name="_xlnm.Print_Area" localSheetId="1">BU!$A$1:$H$86</definedName>
    <definedName name="_xlnm.Print_Area" localSheetId="3">GT!$A$1:$I$59</definedName>
    <definedName name="_xlnm.Print_Area" localSheetId="4">NI!$A$1:$H$36</definedName>
    <definedName name="_xlnm.Print_Titles" localSheetId="2">BS!$12:$13</definedName>
    <definedName name="_xlnm.Print_Titles" localSheetId="1">BU!$12:$13</definedName>
    <definedName name="_xlnm.Print_Titles" localSheetId="3">GT!$12:$14</definedName>
    <definedName name="_xlnm.Print_Titles" localSheetId="4">NI!$12:$13</definedName>
    <definedName name="Racunovoda" localSheetId="5">[3]UnosPod!$F$3</definedName>
    <definedName name="Racunovoda">[2]UnosPod!$F$3</definedName>
    <definedName name="Sjedište" localSheetId="5">[3]UnosPod!$F$9</definedName>
    <definedName name="Sjedište">[1]UnosPod!$F$9</definedName>
    <definedName name="UKUPNO_PRIHODI_PROSLA" localSheetId="5">[3]Baza!$D$26</definedName>
    <definedName name="UKUPNO_PRIHODI_PROSLA">[2]Baza!$D$26</definedName>
    <definedName name="UKUPNO_PRIHODI_TEKUCA" localSheetId="5">[3]Baza!$C$26</definedName>
    <definedName name="UKUPNO_PRIHODI_TEKUCA">[2]Baza!$C$26</definedName>
  </definedNames>
  <calcPr calcId="125725"/>
</workbook>
</file>

<file path=xl/calcChain.xml><?xml version="1.0" encoding="utf-8"?>
<calcChain xmlns="http://schemas.openxmlformats.org/spreadsheetml/2006/main">
  <c r="A286" i="25"/>
  <c r="A284"/>
  <c r="A283"/>
  <c r="A281"/>
  <c r="A275"/>
  <c r="A273"/>
  <c r="A272"/>
  <c r="A270"/>
  <c r="H264"/>
  <c r="H263"/>
  <c r="A248"/>
  <c r="A244"/>
  <c r="A242"/>
  <c r="A239"/>
  <c r="A238"/>
  <c r="A236"/>
  <c r="A227"/>
  <c r="A226"/>
  <c r="A224"/>
  <c r="A197"/>
  <c r="A196"/>
  <c r="A193"/>
  <c r="A192"/>
  <c r="A186"/>
  <c r="A185"/>
  <c r="A182"/>
  <c r="A178"/>
  <c r="A177"/>
  <c r="A174"/>
  <c r="A173"/>
  <c r="A155"/>
  <c r="A153"/>
  <c r="A152"/>
  <c r="A150"/>
  <c r="A149"/>
  <c r="A147"/>
  <c r="A146"/>
  <c r="A144"/>
  <c r="A141"/>
  <c r="A140"/>
  <c r="A138"/>
  <c r="A135"/>
  <c r="A134"/>
  <c r="A131"/>
  <c r="A113"/>
  <c r="A111"/>
  <c r="A110"/>
  <c r="A108"/>
  <c r="A105"/>
  <c r="A104"/>
  <c r="A102"/>
  <c r="A99"/>
  <c r="A98"/>
  <c r="A95"/>
  <c r="A93"/>
  <c r="G51"/>
  <c r="G50"/>
  <c r="AF49"/>
  <c r="A48"/>
  <c r="P20"/>
  <c r="O20"/>
  <c r="N20"/>
  <c r="M20"/>
  <c r="L20"/>
  <c r="K20"/>
  <c r="J20"/>
  <c r="I20"/>
  <c r="H20"/>
  <c r="G20"/>
  <c r="F20"/>
  <c r="E20"/>
  <c r="D20"/>
  <c r="C20"/>
  <c r="B20"/>
  <c r="A20"/>
  <c r="A18"/>
  <c r="P16"/>
  <c r="O16"/>
  <c r="N16"/>
  <c r="M16"/>
  <c r="L16"/>
  <c r="K16"/>
  <c r="J16"/>
  <c r="I16"/>
  <c r="H16"/>
  <c r="G16"/>
  <c r="F16"/>
  <c r="E16"/>
  <c r="D16"/>
  <c r="C16"/>
  <c r="B16"/>
  <c r="A16"/>
  <c r="A14"/>
  <c r="P12"/>
  <c r="O12"/>
  <c r="N12"/>
  <c r="M12"/>
  <c r="L12"/>
  <c r="K12"/>
  <c r="J12"/>
  <c r="I12"/>
  <c r="H12"/>
  <c r="G12"/>
  <c r="F12"/>
  <c r="E12"/>
  <c r="D12"/>
  <c r="C12"/>
  <c r="B12"/>
  <c r="A12"/>
  <c r="A10"/>
  <c r="AT9"/>
  <c r="AS9"/>
  <c r="AR9"/>
  <c r="AT7"/>
  <c r="AS7"/>
  <c r="AR7"/>
  <c r="AQ7"/>
  <c r="AT5"/>
  <c r="AS5"/>
  <c r="AR5"/>
  <c r="AQ5"/>
  <c r="AP5"/>
  <c r="A5"/>
  <c r="AT3"/>
  <c r="AS3"/>
  <c r="AR3"/>
  <c r="AQ3"/>
  <c r="AP3"/>
  <c r="AO3"/>
  <c r="AN3"/>
  <c r="AM3"/>
  <c r="AL3"/>
  <c r="AK3"/>
  <c r="AJ3"/>
  <c r="AI3"/>
  <c r="A3"/>
  <c r="AT1"/>
  <c r="AS1"/>
  <c r="AR1"/>
  <c r="AQ1"/>
  <c r="AP1"/>
  <c r="AO1"/>
  <c r="AN1"/>
  <c r="AM1"/>
  <c r="AL1"/>
  <c r="AK1"/>
  <c r="AJ1"/>
  <c r="AI1"/>
  <c r="AH1"/>
  <c r="A1"/>
  <c r="G54" i="14"/>
  <c r="H54"/>
  <c r="G82" i="12"/>
  <c r="G75" i="13"/>
  <c r="H20" i="18"/>
  <c r="H14"/>
  <c r="H23" s="1"/>
  <c r="H26" s="1"/>
  <c r="H44" i="14"/>
  <c r="H40"/>
  <c r="H45" s="1"/>
  <c r="H37"/>
  <c r="H34"/>
  <c r="H22"/>
  <c r="H47" s="1"/>
  <c r="H16"/>
  <c r="H46" s="1"/>
  <c r="H78" i="12"/>
  <c r="H75"/>
  <c r="H72"/>
  <c r="H69"/>
  <c r="H64"/>
  <c r="H61"/>
  <c r="H58"/>
  <c r="H57"/>
  <c r="H50"/>
  <c r="H47"/>
  <c r="H44"/>
  <c r="H39"/>
  <c r="H35"/>
  <c r="H34" s="1"/>
  <c r="H23"/>
  <c r="H16"/>
  <c r="H14" s="1"/>
  <c r="H74" i="13"/>
  <c r="H67"/>
  <c r="H60"/>
  <c r="H51"/>
  <c r="H45"/>
  <c r="H42"/>
  <c r="H41"/>
  <c r="H50" s="1"/>
  <c r="H40"/>
  <c r="H49" s="1"/>
  <c r="H56" s="1"/>
  <c r="H34"/>
  <c r="H25"/>
  <c r="H20"/>
  <c r="H15"/>
  <c r="H48" i="14" l="1"/>
  <c r="H35"/>
  <c r="H56" i="12"/>
  <c r="H57" i="13"/>
  <c r="H78" s="1"/>
  <c r="G16" i="14"/>
  <c r="G20" i="18"/>
  <c r="G22" i="14"/>
  <c r="G78" i="12"/>
  <c r="I52" i="14" l="1"/>
  <c r="I51"/>
  <c r="I50"/>
  <c r="I43"/>
  <c r="I42"/>
  <c r="I41"/>
  <c r="I39"/>
  <c r="I38"/>
  <c r="I36"/>
  <c r="I33"/>
  <c r="I32"/>
  <c r="I31"/>
  <c r="I30"/>
  <c r="I29"/>
  <c r="I28"/>
  <c r="I27"/>
  <c r="I26"/>
  <c r="I25"/>
  <c r="I24"/>
  <c r="I23"/>
  <c r="I21"/>
  <c r="I20"/>
  <c r="I19"/>
  <c r="I18"/>
  <c r="I17"/>
  <c r="I37" l="1"/>
  <c r="G40"/>
  <c r="G37"/>
  <c r="I22" l="1"/>
  <c r="G35"/>
  <c r="G47"/>
  <c r="G44"/>
  <c r="G45"/>
  <c r="G51" i="13"/>
  <c r="I44" i="14" l="1"/>
  <c r="I40"/>
  <c r="G46"/>
  <c r="G49" s="1"/>
  <c r="I16"/>
  <c r="G34"/>
  <c r="I34" s="1"/>
  <c r="I45"/>
  <c r="I47"/>
  <c r="G45" i="13"/>
  <c r="I46" i="14" l="1"/>
  <c r="G48"/>
  <c r="I35"/>
  <c r="G42" i="13"/>
  <c r="I53" i="14"/>
  <c r="G20" i="13"/>
  <c r="G15"/>
  <c r="G34"/>
  <c r="I48" i="14" l="1"/>
  <c r="I49"/>
  <c r="G25" i="13"/>
  <c r="G67"/>
  <c r="G60"/>
  <c r="G74" l="1"/>
  <c r="I54" i="14"/>
  <c r="G41" i="13"/>
  <c r="G40"/>
  <c r="G75" i="12"/>
  <c r="G69"/>
  <c r="G64"/>
  <c r="G58"/>
  <c r="G50" i="13" l="1"/>
  <c r="G49"/>
  <c r="G61" i="12"/>
  <c r="G72"/>
  <c r="G57" s="1"/>
  <c r="G56" i="13" l="1"/>
  <c r="G78" s="1"/>
  <c r="G57"/>
  <c r="G14" i="18"/>
  <c r="G50" i="12" l="1"/>
  <c r="G47"/>
  <c r="G44"/>
  <c r="G39"/>
  <c r="G35"/>
  <c r="G23"/>
  <c r="G16"/>
  <c r="G23" i="18" l="1"/>
  <c r="G34" i="12"/>
  <c r="G14"/>
  <c r="G26" i="18" l="1"/>
  <c r="G56" i="12"/>
  <c r="A64" i="25" l="1"/>
  <c r="A262"/>
  <c r="A191" l="1"/>
  <c r="A221" l="1"/>
  <c r="A253"/>
  <c r="A91" l="1"/>
  <c r="A96" l="1"/>
  <c r="A245" l="1"/>
  <c r="A169" l="1"/>
  <c r="A232" l="1"/>
  <c r="A278" l="1"/>
  <c r="A202"/>
  <c r="A267" l="1"/>
  <c r="A129" l="1"/>
  <c r="A132" l="1"/>
  <c r="A127" l="1"/>
</calcChain>
</file>

<file path=xl/sharedStrings.xml><?xml version="1.0" encoding="utf-8"?>
<sst xmlns="http://schemas.openxmlformats.org/spreadsheetml/2006/main" count="446" uniqueCount="335">
  <si>
    <t>0</t>
  </si>
  <si>
    <t>Naziv društva za upravljanje:</t>
  </si>
  <si>
    <t>Matični broj društva za upravljanje:</t>
  </si>
  <si>
    <t>OBRASCI ZA INVESTICIONE FONDOVE</t>
  </si>
  <si>
    <t>Naziv Fonda:</t>
  </si>
  <si>
    <t>Registarski broj Fonda:</t>
  </si>
  <si>
    <t>JIB društva za upravljanje:</t>
  </si>
  <si>
    <t>H</t>
  </si>
  <si>
    <t>Grupa računa</t>
  </si>
  <si>
    <t>100 do 102</t>
  </si>
  <si>
    <t>200 do 209</t>
  </si>
  <si>
    <t>210 do 219</t>
  </si>
  <si>
    <t>220 do 229</t>
  </si>
  <si>
    <t>230 do 239</t>
  </si>
  <si>
    <t>240 do 259</t>
  </si>
  <si>
    <t>301, 302</t>
  </si>
  <si>
    <t>306 do 308</t>
  </si>
  <si>
    <t>310 do 319</t>
  </si>
  <si>
    <t>330 do 332</t>
  </si>
  <si>
    <t>401,402 i 409</t>
  </si>
  <si>
    <t>421 do 429</t>
  </si>
  <si>
    <t>440, 441</t>
  </si>
  <si>
    <t>POZICIJA</t>
  </si>
  <si>
    <t xml:space="preserve"> I - Gotovina</t>
  </si>
  <si>
    <t xml:space="preserve"> II-Ulaganja Fonda (004 do 009)</t>
  </si>
  <si>
    <t>4. Depoziti i plasmani</t>
  </si>
  <si>
    <t>5. Ulaganja u nekretnine</t>
  </si>
  <si>
    <t>6. Ostala ulaganja</t>
  </si>
  <si>
    <t>1. Potraživanja po osnovu prodaje vrijednosnih papira</t>
  </si>
  <si>
    <t>2. Potraživanja po osnovu prodaje nekretnina</t>
  </si>
  <si>
    <t>3. Potraživanja po osnovu kamate</t>
  </si>
  <si>
    <t>4. Potraživanja po osnovu dividendi</t>
  </si>
  <si>
    <t>5. Potraživanja po osnovu datih avansa</t>
  </si>
  <si>
    <t>6. Potraživanja Fonda rizičnog kapitala</t>
  </si>
  <si>
    <t>7. Ostala potraživanja</t>
  </si>
  <si>
    <t>1. Kratkoročni krediti</t>
  </si>
  <si>
    <t>1. Dugoročni krediti</t>
  </si>
  <si>
    <t>I - Osnovni kapital (046 ili 047)</t>
  </si>
  <si>
    <t>1. Dionički kapital - redovne akcije</t>
  </si>
  <si>
    <t>1. Emisiona premija</t>
  </si>
  <si>
    <t>2. Revalorizacijske rezerve po osnovi instrumenata zaštite</t>
  </si>
  <si>
    <t>3. Revalorizacijske rezerve po osnovi nekretnina</t>
  </si>
  <si>
    <t>4. Ostale revalorizacijske rezerve</t>
  </si>
  <si>
    <t>1. Nepokriven gubitak ranijih godina</t>
  </si>
  <si>
    <t>2. Nepokriven gubitak tekuće godine</t>
  </si>
  <si>
    <t>(iznos u KM)</t>
  </si>
  <si>
    <t>Prethodna godina</t>
  </si>
  <si>
    <t>AOP</t>
  </si>
  <si>
    <t xml:space="preserve"> III - Potraživanja (011 do 018)</t>
  </si>
  <si>
    <t xml:space="preserve"> IV - Odložena porezna sredstva</t>
  </si>
  <si>
    <t xml:space="preserve"> V -  AKTIVNA VREMENSKA RAZGRANIČENJA</t>
  </si>
  <si>
    <t>411,412,413,416,419</t>
  </si>
  <si>
    <t xml:space="preserve"> VIII - PASIVNA VREMENSKA RAZGRANIČENJA</t>
  </si>
  <si>
    <t xml:space="preserve"> II - Kapitalne rezerve (049+050)</t>
  </si>
  <si>
    <t xml:space="preserve"> III - Revalorizacijske rezerve (052 do 055)</t>
  </si>
  <si>
    <t xml:space="preserve"> IV - Rezerve iz dobiti (057+058)</t>
  </si>
  <si>
    <t xml:space="preserve"> VI - Nepokriveni gubitak (063+064)</t>
  </si>
  <si>
    <t xml:space="preserve"> VII - Nerealizovan dobit / gubitak (066+067)</t>
  </si>
  <si>
    <t>1. Zakonske rezerve</t>
  </si>
  <si>
    <t>2. Ostale rezerve</t>
  </si>
  <si>
    <t>M.P</t>
  </si>
  <si>
    <t>Certificirani računovođa:</t>
  </si>
  <si>
    <t>____________________________</t>
  </si>
  <si>
    <t xml:space="preserve">    A. UKUPNA IMOVINA (002+003+010+019+020)</t>
  </si>
  <si>
    <t xml:space="preserve">    D. KAPITAL (045+048+051+056+059-062±065)</t>
  </si>
  <si>
    <t xml:space="preserve">    C. NETO IMOVINA FONDA (001-021)</t>
  </si>
  <si>
    <t xml:space="preserve">    E. BROJ EMITOVANIH DIONICA/UDJELA</t>
  </si>
  <si>
    <t xml:space="preserve">    F.NETO IMOVINA PO UDJELU/DIONICI (043/068)</t>
  </si>
  <si>
    <t xml:space="preserve">    G.IZVANBILANSNE EVIDENCIJE</t>
  </si>
  <si>
    <t>1. Izvanbilansna aktiva</t>
  </si>
  <si>
    <t>2. Izvanbilansna pasiva</t>
  </si>
  <si>
    <t>2. Udjeli</t>
  </si>
  <si>
    <t>8. Potraživanja od društva za upravljanje</t>
  </si>
  <si>
    <t>2. Ostale kapitalne rezerve</t>
  </si>
  <si>
    <t>613, 619</t>
  </si>
  <si>
    <t>822 dio</t>
  </si>
  <si>
    <t>724, 725</t>
  </si>
  <si>
    <t>2. Prihodi od kamata i amortizacija premije (diskonta) po osnovu VP sa fiksnim rokom dospijeća</t>
  </si>
  <si>
    <t xml:space="preserve">3. Prihodi od poslovanja nekretninskih i rizičnih Fondova </t>
  </si>
  <si>
    <t>4. Ostali poslovni prihodi</t>
  </si>
  <si>
    <t>III - Poslovni rashodi (213 do 220)</t>
  </si>
  <si>
    <t>1. Naknada društvu za upravljanje</t>
  </si>
  <si>
    <t>2. Troškovi kupovine i prodaje ulaganja</t>
  </si>
  <si>
    <t>3. Rashodi po osnovu kamata</t>
  </si>
  <si>
    <t>4. Naknada članovima Nadzornog odbora</t>
  </si>
  <si>
    <t>5. Naknada vanjskom revizoru</t>
  </si>
  <si>
    <t>5. Naknada banci depozitaru</t>
  </si>
  <si>
    <t>6. Rashodi po osnovu poreza</t>
  </si>
  <si>
    <t>7. Ostali poslovni rashodi Fonda</t>
  </si>
  <si>
    <t>1. Rashodi po osnovu kamata</t>
  </si>
  <si>
    <t>C. TEKUĆI ODLOŽENI POREZ NA DOBIT (237+238-239)</t>
  </si>
  <si>
    <t>1. Porezni rashod perioda</t>
  </si>
  <si>
    <t>2. Odloženi porezni rashod perioda</t>
  </si>
  <si>
    <t>3. Odloženi porezni prihod perioda</t>
  </si>
  <si>
    <t>G. POVEĆANjE (SMANjENjE) NETO IMOVINE OD POSLOVANjA FONDA</t>
  </si>
  <si>
    <t>2. Smanjenje neto imovine Fonda (241-240+257-256)</t>
  </si>
  <si>
    <t>Obična zarada po dionici</t>
  </si>
  <si>
    <t>Razrijeđena zarada po dionici</t>
  </si>
  <si>
    <t>(434+432-433+435-436)</t>
  </si>
  <si>
    <t>Index</t>
  </si>
  <si>
    <t>A.</t>
  </si>
  <si>
    <t>Novčani tokovi iz poslovnih aktivnosti</t>
  </si>
  <si>
    <t>I</t>
  </si>
  <si>
    <t>Prilivi gotovine iz poslovnih aktivnosti (402 do 406)</t>
  </si>
  <si>
    <t>1.</t>
  </si>
  <si>
    <t>Prilivi po osnovu prodaje ulaganja</t>
  </si>
  <si>
    <t>2.</t>
  </si>
  <si>
    <t xml:space="preserve">Prilivi po osnovu dividendi </t>
  </si>
  <si>
    <t>3.</t>
  </si>
  <si>
    <t>Prilivi po osnovu kamata</t>
  </si>
  <si>
    <t>Iznos</t>
  </si>
  <si>
    <t>Tekući period</t>
  </si>
  <si>
    <t>4.</t>
  </si>
  <si>
    <t>Prilivi po osnovu refundiranja rashoda</t>
  </si>
  <si>
    <t>Ostali prilivi od operativnih aktivnosti</t>
  </si>
  <si>
    <t>II</t>
  </si>
  <si>
    <t>Odlivi gotovine iz operativnih aktivnosti (408 do 418)</t>
  </si>
  <si>
    <t>Odlivi po osnovu ulaganja</t>
  </si>
  <si>
    <t>Odlivi po osnovu ulaganja u vrijednosne papire</t>
  </si>
  <si>
    <t>Odlivi po osnovu ostalih ulaganja</t>
  </si>
  <si>
    <t>Odlivi po osnovu naknada društvu za upravljanje</t>
  </si>
  <si>
    <t>Odlivi po osnovu rashoda za kamate</t>
  </si>
  <si>
    <t>Odlivi po osnovu troškova kupovine i prodaje VP</t>
  </si>
  <si>
    <t>Odlivi po osnovu naknade eksternom revizoru</t>
  </si>
  <si>
    <t>Odlivi po osnovu troškova banke depozitara</t>
  </si>
  <si>
    <t>Odlivi po osnovu ostalih rashoda iz operativnih aktivnosti</t>
  </si>
  <si>
    <t>Odlivi po osnovu poreza na dobit</t>
  </si>
  <si>
    <t>Odlivi po osnovu ostalih rashoda</t>
  </si>
  <si>
    <t>III</t>
  </si>
  <si>
    <t>Neto priliv gotovine iz poslovnih aktivnosti (401-407I)</t>
  </si>
  <si>
    <t>IV</t>
  </si>
  <si>
    <t>Neto odliv gotovine iz operativnih aktivnosti (407-401)</t>
  </si>
  <si>
    <t>B.</t>
  </si>
  <si>
    <t>Prilivi po osnovu zaduživanja</t>
  </si>
  <si>
    <t>Odlivi po osnovu razduživanja</t>
  </si>
  <si>
    <t>Odlivi po osnovu dividendi</t>
  </si>
  <si>
    <t>Odlivi po osnovu učešća u dobiti</t>
  </si>
  <si>
    <t>Ukupni prilivi gotovine (401 + 421)</t>
  </si>
  <si>
    <t>D.</t>
  </si>
  <si>
    <t>Ukupni odlivi gotovine (407+424)</t>
  </si>
  <si>
    <t>E:</t>
  </si>
  <si>
    <t>NETO PRILIV GOTOVINE (430-431)</t>
  </si>
  <si>
    <t>F</t>
  </si>
  <si>
    <t>NETO ODLIV GOTOVINE (431-430)</t>
  </si>
  <si>
    <t>G</t>
  </si>
  <si>
    <t>Gotovina na početku perioda</t>
  </si>
  <si>
    <t>Pozit. kursne razlike po osnovu preračuna gotovine</t>
  </si>
  <si>
    <t>I.</t>
  </si>
  <si>
    <t>Negat. kursne razlike po osnovu preračuna gotovine</t>
  </si>
  <si>
    <t>J.</t>
  </si>
  <si>
    <t>GOTOVINA NA KRAJU OBRAČUNSKOG PERIODA</t>
  </si>
  <si>
    <t>C.</t>
  </si>
  <si>
    <t>__________________</t>
  </si>
  <si>
    <t>___________________</t>
  </si>
  <si>
    <t>Redni broj</t>
  </si>
  <si>
    <t>Povećanje (smanjenje) neto imovine od poslovanja Fonda (302 do 306)</t>
  </si>
  <si>
    <t>Revalorizacione rezerve po osnovu fin.ulaganja raspoloživih za prodaju</t>
  </si>
  <si>
    <t>Revalorizacione rezerve po osnovu derivata</t>
  </si>
  <si>
    <t>Revalorizacione rezerve nekretninskih i rizičnih Fondova</t>
  </si>
  <si>
    <t>Povećanje neto imovine po osnovu transakcija sa udjelima/dionicama Fonda (308-309)</t>
  </si>
  <si>
    <t>Ukupno povećanje (smanjenje) neto imovine Fonda (301+308-309)</t>
  </si>
  <si>
    <t>Neto imovina</t>
  </si>
  <si>
    <t>Na početku perioda</t>
  </si>
  <si>
    <t>Na kraju perioda</t>
  </si>
  <si>
    <t>_________________</t>
  </si>
  <si>
    <t>300*</t>
  </si>
  <si>
    <t>I - Poslovni prihodi (203 do 206)</t>
  </si>
  <si>
    <t>1. Prihodi od dividendi</t>
  </si>
  <si>
    <t>1. Prihodi od kamata</t>
  </si>
  <si>
    <t>1. Povećanje neto imovine Fonda (240-241+256-257)</t>
  </si>
  <si>
    <t>Broj udjela / dionica Fonda u periodu</t>
  </si>
  <si>
    <t>Broj udjela / dionica Fonda na početku perioda</t>
  </si>
  <si>
    <t>Izdati udjeli / dionice u toku perioda</t>
  </si>
  <si>
    <t>Povučeni udjeli / dionice u toku perioda</t>
  </si>
  <si>
    <t>Povećanje po osnovu izdatih udjela / dionica Fonda</t>
  </si>
  <si>
    <t>Smanjenje po osnovu povlačenja udjela / dionica Fonda</t>
  </si>
  <si>
    <t>Broj udjela / dionica Fonda na kraju perioda</t>
  </si>
  <si>
    <t>Priliv od izdavanja udjela / emisije dionica</t>
  </si>
  <si>
    <t>FINANSIJSI IZVJEŠTAJI:</t>
  </si>
  <si>
    <t>BILANS USPJEHA INVESTICIONOG FONDA</t>
  </si>
  <si>
    <t>BILANS STANJA INVESTICIONOG FONDA</t>
  </si>
  <si>
    <t>IZVJEŠTAJ O GOTOVINSKIM TOKOVIMA</t>
  </si>
  <si>
    <t>IZVJEŠTAJ O PROMJENAMA NETO IMOVINE INVESTICIONOG FONDA</t>
  </si>
  <si>
    <t>BU</t>
  </si>
  <si>
    <t>BS</t>
  </si>
  <si>
    <t>GT</t>
  </si>
  <si>
    <t>NI</t>
  </si>
  <si>
    <t>07</t>
  </si>
  <si>
    <t>JIB investicionog Fonda:</t>
  </si>
  <si>
    <t>(Izvještaj o ukupnom rezultatu za period)</t>
  </si>
  <si>
    <t>A. REALIZOVANI PRIHODI I RASHODI</t>
  </si>
  <si>
    <t>II - Realizovana dobit (208 do 211)</t>
  </si>
  <si>
    <t>1. Realizovani dobici po osnovu prodaje vrijednosnih papira</t>
  </si>
  <si>
    <t>2. Realizovana dobit po osnovu kursnih razlika</t>
  </si>
  <si>
    <t>3. Realizovani dobici od poslovanja nekretninskih i rizičnih Fondova</t>
  </si>
  <si>
    <t>4. Ostali realizovani dobici</t>
  </si>
  <si>
    <t>IV - Realizovani gubitak (222 do 225)</t>
  </si>
  <si>
    <t>1. Realizovani gubici od prodaje vrijednosnih papira</t>
  </si>
  <si>
    <t>2. Realizovani gubitak po osnovu kursnih razlika</t>
  </si>
  <si>
    <t>3. Realizovani gubici nekretninskih i rizičnih Fondova</t>
  </si>
  <si>
    <t>6. Ostali realizovani gubici</t>
  </si>
  <si>
    <t>V - REALIZOVANA DOBIT I GUBITAK</t>
  </si>
  <si>
    <t>1. Realizovana dobit (202+207)- (212+221)</t>
  </si>
  <si>
    <t>2. Realizovani gubitak (212+221)-(202+207)</t>
  </si>
  <si>
    <t>VI - Finansijski prihodi (229+230)</t>
  </si>
  <si>
    <t>2. Ostali finansijski prihodi</t>
  </si>
  <si>
    <t>VII - Finansijski rashodi (232+233)</t>
  </si>
  <si>
    <t>2. Ostali finansijski rashodi</t>
  </si>
  <si>
    <t>B. REALIZOVANA DOBIT I GUBITAK PRIJE OPOREZIVANjA</t>
  </si>
  <si>
    <t>1. Realizovana dobit prije oporezivanja (226+228-231)</t>
  </si>
  <si>
    <t>2. Realizovani gubitak prije oporezivanja (227+231-228)</t>
  </si>
  <si>
    <t>D. REALIZOVANA DOBIT I GUBITAK POSLIJE OPOREZIVANjA</t>
  </si>
  <si>
    <t>1. Realizovana dobit poslije oporezivanja (234-235-237-238+239)</t>
  </si>
  <si>
    <t>2. Realizovani gubitak poslije oporezivanja (235-234+237+238-239)</t>
  </si>
  <si>
    <t>E. NEREALIZOVANI DOBICI I GUBICI</t>
  </si>
  <si>
    <t>I - Nerealizovani dobici (243 do 248)</t>
  </si>
  <si>
    <t>1. Nerealizovani dobici od vrijednosnih papira</t>
  </si>
  <si>
    <t>2. Nerealizovani dobici po osnovu kursnih razlika na monetarnim sredstvima, osim od vrijednosnih papira</t>
  </si>
  <si>
    <t>3. Nerealizovani dobici po osnovu kursnih razlika na vrijednosnim papirima</t>
  </si>
  <si>
    <t>4. Nerealizovani dobici po osnovu derivatnih instrumenata po osnovu svođenja na fer vrijednost</t>
  </si>
  <si>
    <t>5. Nerealizovani dobici nekretninskih i rizičnih Fondova</t>
  </si>
  <si>
    <t>6. Ostali nerealizovani dobici</t>
  </si>
  <si>
    <t>II - Nerealizovani gubici (250 do 255)</t>
  </si>
  <si>
    <t>1. Nerealizovani gubici od vrijednosnih papira</t>
  </si>
  <si>
    <t>2. Nerealizovani gubici po osnovu kursnih razlika na monetarnim sredstvima, osim od vrijednosnih papira</t>
  </si>
  <si>
    <t>3. Nerealizovani gubici po osnovu kursnih razlika na vrijednosnim papirima</t>
  </si>
  <si>
    <t>4. Nerealizovani gubici po osnovu derivata</t>
  </si>
  <si>
    <t>5. Nerealizovani gubici nekretninskih i rizičnih Fondova</t>
  </si>
  <si>
    <t>6. Ostali nerealizovani gubici</t>
  </si>
  <si>
    <t>F. UKUPNI NEREALIZOVANI DOBICI (GUBICI) FONDA</t>
  </si>
  <si>
    <t>1. Ukupni nerealizovani dobit (242-249)</t>
  </si>
  <si>
    <t>2. Ukupni nerealizovani gubitak (249-242)</t>
  </si>
  <si>
    <t>(Izvještaj o finansijskom položaju)</t>
  </si>
  <si>
    <t>1. Ulaganja Fonda u finansijska sredstva po fer vrijednosti kroz bilans uspjeha</t>
  </si>
  <si>
    <t>2. Ulaganja Fonda u finansijska sredstva raspoloživa za prodaju</t>
  </si>
  <si>
    <t>3. Ulaganja Fonda u finansijska sredstva koja se drže do roka dospijeća</t>
  </si>
  <si>
    <t xml:space="preserve">    B. OBAVEZE (022+026+031+034+037+040+041+042)</t>
  </si>
  <si>
    <t xml:space="preserve"> I - Obaveze iz poslovanja Fonda (023 do 025)</t>
  </si>
  <si>
    <t>1. Obaveze po osnovu ulaganja u vrijednosne papire</t>
  </si>
  <si>
    <t>2. Ostale obaveze po osnovu ulaganja  i poslovanja Fonda</t>
  </si>
  <si>
    <t>3. Obaveze nekretninskih i rizičnih fondova</t>
  </si>
  <si>
    <t xml:space="preserve"> II - Obaveze po osnovu troškova poslovanja (027 do 030)</t>
  </si>
  <si>
    <t>1. Obaveze prema banci depozitaru</t>
  </si>
  <si>
    <t>2. Obaveze za učešće u dobiti</t>
  </si>
  <si>
    <t>3. Obaveze za porez na dobit</t>
  </si>
  <si>
    <t>4. Ostale obaveze iz poslovanja</t>
  </si>
  <si>
    <t xml:space="preserve"> III - Obaveze prema društvu za upravljanje (od 032 do 033)</t>
  </si>
  <si>
    <t>1. Obaveze za naknadu za upravljanje</t>
  </si>
  <si>
    <t>2. Ostale obaveze prema društvu za upravljanje</t>
  </si>
  <si>
    <t xml:space="preserve"> IV - Kratkoročne finansijske obaveze (035+036)</t>
  </si>
  <si>
    <t>2. Ostale kratkoročne finansijske obaveze</t>
  </si>
  <si>
    <t xml:space="preserve"> V - Dugoročne obaveze (038+039)</t>
  </si>
  <si>
    <t>2. Ostale dugoročne obaveze</t>
  </si>
  <si>
    <t xml:space="preserve"> VI - Ostale obaveze Fonda</t>
  </si>
  <si>
    <t xml:space="preserve"> VII - Odložene porezne obaveze</t>
  </si>
  <si>
    <t>1. Revalorizacijske rezerve po osnovu revalorizacije finansijskih sredstava raspoloživih za prodaju</t>
  </si>
  <si>
    <t>(Izvještaj o tokovima gotovine)</t>
  </si>
  <si>
    <t>Tokovi gotovine iz aktivnosti finansiranja</t>
  </si>
  <si>
    <t>Prilivi got. iz aktivnosti finansiranja (422 + 423)</t>
  </si>
  <si>
    <t>Odlivi gotovine iz aktivnosti finansiranja (425 do 427)</t>
  </si>
  <si>
    <t>Neto priliv gotovine iz aktivnosti finansiranja (421-424)</t>
  </si>
  <si>
    <t>Neto odliv gotovine iz aktivnosti finansiranja (424-421)</t>
  </si>
  <si>
    <t>Realizovana dobit (gubitak) od ulaganja</t>
  </si>
  <si>
    <t>Ukupni nerealizovani dobici (gubici) od ulaganja</t>
  </si>
  <si>
    <t>4227003080004</t>
  </si>
  <si>
    <t>624, 625 i 626</t>
  </si>
  <si>
    <t>Mostar</t>
  </si>
  <si>
    <t>TekućI period</t>
  </si>
  <si>
    <t>ZIF Crobih fond d.d. Mostar</t>
  </si>
  <si>
    <t>JP-M-031-07</t>
  </si>
  <si>
    <t>4227012580001</t>
  </si>
  <si>
    <t>IZVJEŠĆE O PROMJENAMA NETO IMOVINE INVESTICIONOG FONDA</t>
  </si>
  <si>
    <t>IZVJEŠĆE O GOTOVINSKIM TIJEKOVIMA</t>
  </si>
  <si>
    <t>BILANCA USPJEHA INVESTICIJSKOG FONDA</t>
  </si>
  <si>
    <t>BILACA STANJA INVESTICIJSKOG FONDA</t>
  </si>
  <si>
    <t>DUF SME  Invest doo Mostar</t>
  </si>
  <si>
    <t>DUF SME Invest doo Mostar</t>
  </si>
  <si>
    <t>Zakonski zastupnik:</t>
  </si>
  <si>
    <t>Verzija 31.12.2019</t>
  </si>
  <si>
    <t xml:space="preserve">1. Nerealizovani dobici po osnovu vrednovanja finansijskih sredstava </t>
  </si>
  <si>
    <t xml:space="preserve">1. Nerealizovani gubici po osnovu vrednovanja finansijskih sredstava </t>
  </si>
  <si>
    <t>2. Neto povećanje imovine od poslovanja Fonda</t>
  </si>
  <si>
    <t xml:space="preserve"> V -Smanjenje/ povećanje imovine fonda (060+061)</t>
  </si>
  <si>
    <t>1. Neto smanjenje imovine od poslovanja Fonda</t>
  </si>
  <si>
    <t>za razdoblje od 01.01. do 31. 03. 2020.  godine</t>
  </si>
  <si>
    <t>na dan 31. 03. 2020. godine</t>
  </si>
  <si>
    <t>(Naziv pravne osobe)</t>
  </si>
  <si>
    <t>Identifikacioni broj za izravne poreze</t>
  </si>
  <si>
    <t>(Djelatnost)</t>
  </si>
  <si>
    <t>Identifikacioni broj za neizravne poreze</t>
  </si>
  <si>
    <t>(Sjedište i adresa pravne osobe)</t>
  </si>
  <si>
    <t>Šifra djelatnosti po KD BiH 2006</t>
  </si>
  <si>
    <t>Transakcijski računi (naziv banke i broj računa)</t>
  </si>
  <si>
    <t>Šifra djelatnosti po KD BiH 2010</t>
  </si>
  <si>
    <t>Šifra općine</t>
  </si>
  <si>
    <t>(Banka)</t>
  </si>
  <si>
    <t>B I LJ E Š K E</t>
  </si>
  <si>
    <t>UZ FINANCIJSKE IZVJEŠTAJE</t>
  </si>
  <si>
    <t>za razdoblje 01.01.2020. do 31.03.2020. godine</t>
  </si>
  <si>
    <t>CERTIFICIRANI RAČUNOVOĐA</t>
  </si>
  <si>
    <t>D I R E K T O R</t>
  </si>
  <si>
    <t>M.P.</t>
  </si>
  <si>
    <t>Broj dozvole</t>
  </si>
  <si>
    <t>Kontakt telefon</t>
  </si>
  <si>
    <t>OSNOVE MJERENJA</t>
  </si>
  <si>
    <t>Finansijski izvještaji Društva sačinjeni su po načelu istorijskog troška. Računovodstvene politike dosljedno su primjenjivane u svim periodima predstavljenim u ovim finansijskim izvještajima i u skladu su s računovodstvenim politikama korištenim u prethodnoj godini.</t>
  </si>
  <si>
    <t>1. BILANS USPJEHA - Izvještaj o dobiti ili gubitku i ostaloj sveobuhvatnoj dobiti</t>
  </si>
  <si>
    <t>1.1.  P R I H O D I</t>
  </si>
  <si>
    <t xml:space="preserve">Prihodi od pruženih usluga priznaju se u bilansu uspjeha po stepenu dovršenosti. Stepen dovršenosti mjeri se kao odnos troškova nastalih do datuma bilansa i planiranih ukupnih troškova iz ugovora. </t>
  </si>
  <si>
    <t xml:space="preserve">Prihodi od prodaje iz ostalih aktivnosti priznaju se u bilansu uspjeha, isključujući PDV, u trenutku isporuke proizvoda kupcu, ispostavljena je faktura, koju kupac nije osporio. </t>
  </si>
  <si>
    <t>Iznos prihoda se može pouzdano izmjeriti na osnovu fakture, ugovora ili naplaćenog iznosa. Postoji vjerovatnoća, odnosno potpuna izvjesnost da će ekonomske koristi vezane za transakciju pritjecati u Društvo.</t>
  </si>
  <si>
    <t xml:space="preserve">Prihodi od prodaje ulaganja (stalnih sredstava) utvrđeni su kao razlika između postignute prodajne cijene ulaganja i knjigovodstvene vrijednosti ulaganja (stalnog sredstva) </t>
  </si>
  <si>
    <t>Prihodi od kamata su priznati na osnovu naplaćenog prihoda koji se odnosi na kamate.</t>
  </si>
  <si>
    <t>1.2.  R A S H O D I</t>
  </si>
  <si>
    <t>Rashodi su priznati u bilansu uspjeha na osnovu izravne povezanosti između nastalih troškova i specifičnih stavki prihoda, po principu sučeljavanja prihoda i rashoda. Na primjer, sve vrste troškova, odnosno rashoda, koji čine troškove nabavke prodate robe (nabavna vrijednost prodate robe), priznati su istodobno kao i prihodi od prodaje te robe. Priznavanje rashoda vršeno je istodobno i sa priznavanjem povećanja obaveza ili smanjenja sredstava, bez obzira da li su plaćene ili ne. Prema tome, svi rashodi koji su nastali i koji se odnose na obračunski period, priznati su u bilansu uspjeha, bez obzira da li se istovremeno radi i o odlivu gotovine ili ekvivaleta gotovine ili ne. Kamate pozajmljenih sredstava su priznate u iznosu koji se odnosi na iznos uplaćenih sredstava po osnovu kamata.</t>
  </si>
  <si>
    <t>2. BILANS STANJA - Izvještaj o finansijskom položaju</t>
  </si>
  <si>
    <t>2.1.  STALNA SREDSTVA</t>
  </si>
  <si>
    <t>Nematerijalna imovina se početno vodi po trošku ulaganja, te nakandno po trošku ulaganja umanjenom za akumuliranu amortizaciju i gubitke od umanjenja vrijednosti. Amortizacija se obračunava linearnom metodom tokom procjenjenog korisnog vijeka trajanja nematerijalne imovine.</t>
  </si>
  <si>
    <t>Materijalna imovina (nekretnine, postrojenja i oprema) iskazana je po nabavnoj vrijednosti umanjenoj za akumuliranu amortizaciju i umanjenja vrijednosti. Amortizacija se obračunava linearnom metodom tokom procjenjenog korisnog vijeka trajanja.</t>
  </si>
  <si>
    <t>2.1.3.  DUGOROČNI PLASMANI</t>
  </si>
  <si>
    <t xml:space="preserve"> 2.2.  TEKUĆA (OBRTNA) SREDSTVA</t>
  </si>
  <si>
    <t xml:space="preserve"> 2.2.1. Zalihe</t>
  </si>
  <si>
    <t>Zalihe su vrednovane u skladu sa Međunarodnim računovodstvenim standardom 2 (MRS).</t>
  </si>
  <si>
    <t>Nabavna vrijednost / cijena koštanja zaliha obuhvata sve troškove nabave, troškove proizvodnje i druge troškove koji su nastali u procesu dovođenja zaliha na sadašnju lokaciju i u sadašnje stanje (paragraf 10 MRS 2)</t>
  </si>
  <si>
    <t>Zalihe sirovina i materijale, rezervnih dijelova, sitnog inventara, ambalaže i auto-guma vrednuju se po trošku (nabavnoj vrijednosti).</t>
  </si>
  <si>
    <t>Zalihe gotovih proizvoda u skladištu vrednuju se po cijeni koštanja.</t>
  </si>
  <si>
    <t>Zalihe trgovačke robe u veleprodaji vrednuju se po nabavnoj vrijednosti.</t>
  </si>
  <si>
    <t>Zalihe gorovih proizvoda i trgovačke robe u maloprodaji  vrednuju se po prodanoj vrijednosti (bruto vrijednost), a trošak i neto vrijednost u bilansu stanja ovih zaliha određuje se smanjenjem prodajne vrijednosti za odgovarajući postotak poreza i postotak bruto marže (paragraf 22 MRS 2).</t>
  </si>
  <si>
    <t xml:space="preserve"> 2.2.2.  Kratkoročna potraživanja i plasmani</t>
  </si>
  <si>
    <t>2.2.6. Gotovina i ekvivalenti gotovine</t>
  </si>
  <si>
    <t>2.2.7.  Rezervisanja</t>
  </si>
  <si>
    <t xml:space="preserve">Rezervisanja se vrše za unaprijed plaćene izdatke za dio troškova koji se odnosi za naredni obračunski </t>
  </si>
  <si>
    <t xml:space="preserve">period. </t>
  </si>
  <si>
    <t xml:space="preserve">2.3.  KAPITAL </t>
  </si>
  <si>
    <t>2.4. OBAVEZE (ZADUŽENOST)</t>
  </si>
</sst>
</file>

<file path=xl/styles.xml><?xml version="1.0" encoding="utf-8"?>
<styleSheet xmlns="http://schemas.openxmlformats.org/spreadsheetml/2006/main">
  <numFmts count="2">
    <numFmt numFmtId="164" formatCode="#,##0.00##"/>
    <numFmt numFmtId="165" formatCode="_(* #,##0.00_);_(* \(#,##0.00\);_(* &quot;-&quot;??_);_(@_)"/>
  </numFmts>
  <fonts count="42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 Black"/>
      <family val="2"/>
      <charset val="238"/>
    </font>
    <font>
      <sz val="10"/>
      <color theme="1"/>
      <name val="Arial Black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Courier New"/>
      <family val="3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ourier New"/>
      <family val="3"/>
      <charset val="238"/>
    </font>
    <font>
      <b/>
      <sz val="10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charset val="238"/>
    </font>
    <font>
      <sz val="8"/>
      <name val="Arial CE"/>
      <family val="2"/>
      <charset val="238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b/>
      <i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20"/>
      <name val="Times New Roman CE"/>
      <family val="1"/>
      <charset val="238"/>
    </font>
    <font>
      <sz val="24"/>
      <name val="Arial"/>
      <family val="2"/>
      <charset val="238"/>
    </font>
    <font>
      <sz val="24"/>
      <name val="Times New Roman CE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8">
    <xf numFmtId="0" fontId="0" fillId="0" borderId="0"/>
    <xf numFmtId="0" fontId="13" fillId="0" borderId="0" applyNumberFormat="0" applyFill="0" applyBorder="0" applyAlignment="0" applyProtection="0"/>
    <xf numFmtId="0" fontId="16" fillId="0" borderId="0"/>
    <xf numFmtId="165" fontId="15" fillId="0" borderId="0" applyFont="0" applyFill="0" applyBorder="0" applyAlignment="0" applyProtection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5" borderId="0">
      <alignment horizontal="left" vertical="center"/>
    </xf>
    <xf numFmtId="0" fontId="19" fillId="6" borderId="0">
      <alignment horizontal="left" vertical="top"/>
    </xf>
    <xf numFmtId="0" fontId="20" fillId="6" borderId="0">
      <alignment horizontal="left" vertical="top"/>
    </xf>
    <xf numFmtId="0" fontId="21" fillId="6" borderId="0">
      <alignment horizontal="left" vertical="top"/>
    </xf>
    <xf numFmtId="0" fontId="21" fillId="6" borderId="0">
      <alignment horizontal="left" vertical="top"/>
    </xf>
    <xf numFmtId="0" fontId="21" fillId="6" borderId="0">
      <alignment horizontal="left" vertical="top"/>
    </xf>
    <xf numFmtId="0" fontId="21" fillId="6" borderId="0">
      <alignment horizontal="left" vertical="top"/>
    </xf>
    <xf numFmtId="0" fontId="22" fillId="6" borderId="0">
      <alignment horizontal="left" vertical="top"/>
    </xf>
    <xf numFmtId="0" fontId="22" fillId="6" borderId="0">
      <alignment horizontal="right" vertical="top"/>
    </xf>
    <xf numFmtId="0" fontId="20" fillId="6" borderId="0">
      <alignment horizontal="left" vertical="top"/>
    </xf>
    <xf numFmtId="0" fontId="21" fillId="6" borderId="0">
      <alignment horizontal="left" vertical="top"/>
    </xf>
    <xf numFmtId="0" fontId="22" fillId="6" borderId="0">
      <alignment horizontal="right" vertical="top"/>
    </xf>
    <xf numFmtId="0" fontId="21" fillId="6" borderId="0">
      <alignment horizontal="left" vertical="top"/>
    </xf>
    <xf numFmtId="0" fontId="22" fillId="6" borderId="0">
      <alignment horizontal="left" vertical="top"/>
    </xf>
    <xf numFmtId="0" fontId="22" fillId="6" borderId="0">
      <alignment horizontal="left" vertical="top"/>
    </xf>
    <xf numFmtId="0" fontId="21" fillId="6" borderId="0">
      <alignment horizontal="left" vertical="top"/>
    </xf>
    <xf numFmtId="0" fontId="22" fillId="7" borderId="0">
      <alignment horizontal="left" vertical="center"/>
    </xf>
    <xf numFmtId="0" fontId="20" fillId="6" borderId="0">
      <alignment horizontal="right" vertical="top"/>
    </xf>
    <xf numFmtId="0" fontId="20" fillId="6" borderId="0">
      <alignment horizontal="right" vertical="top"/>
    </xf>
    <xf numFmtId="0" fontId="20" fillId="6" borderId="0">
      <alignment horizontal="right" vertical="top"/>
    </xf>
    <xf numFmtId="0" fontId="20" fillId="6" borderId="0">
      <alignment horizontal="right" vertical="top"/>
    </xf>
    <xf numFmtId="0" fontId="22" fillId="7" borderId="0">
      <alignment horizontal="right" vertical="center"/>
    </xf>
    <xf numFmtId="0" fontId="20" fillId="6" borderId="0">
      <alignment horizontal="left" vertical="top"/>
    </xf>
    <xf numFmtId="0" fontId="20" fillId="6" borderId="0">
      <alignment horizontal="left" vertical="top"/>
    </xf>
    <xf numFmtId="0" fontId="20" fillId="6" borderId="0">
      <alignment horizontal="left" vertical="top"/>
    </xf>
    <xf numFmtId="0" fontId="20" fillId="6" borderId="0">
      <alignment horizontal="left" vertical="top"/>
    </xf>
    <xf numFmtId="0" fontId="20" fillId="6" borderId="0">
      <alignment horizontal="right" vertical="top"/>
    </xf>
    <xf numFmtId="0" fontId="22" fillId="6" borderId="0">
      <alignment horizontal="right" vertical="top"/>
    </xf>
    <xf numFmtId="0" fontId="22" fillId="6" borderId="0">
      <alignment horizontal="right" vertical="top"/>
    </xf>
    <xf numFmtId="0" fontId="22" fillId="6" borderId="0">
      <alignment horizontal="right" vertical="top"/>
    </xf>
    <xf numFmtId="0" fontId="22" fillId="6" borderId="0">
      <alignment horizontal="right" vertical="top"/>
    </xf>
    <xf numFmtId="0" fontId="22" fillId="7" borderId="0">
      <alignment horizontal="right" vertical="center"/>
    </xf>
    <xf numFmtId="0" fontId="20" fillId="6" borderId="0">
      <alignment horizontal="left" vertical="top"/>
    </xf>
    <xf numFmtId="0" fontId="22" fillId="6" borderId="0">
      <alignment horizontal="left" vertical="top"/>
    </xf>
    <xf numFmtId="0" fontId="22" fillId="6" borderId="0">
      <alignment horizontal="left" vertical="top"/>
    </xf>
    <xf numFmtId="0" fontId="22" fillId="6" borderId="0">
      <alignment horizontal="left" vertical="top"/>
    </xf>
    <xf numFmtId="0" fontId="22" fillId="6" borderId="0">
      <alignment horizontal="left" vertical="top"/>
    </xf>
    <xf numFmtId="0" fontId="20" fillId="6" borderId="0">
      <alignment horizontal="right" vertical="top"/>
    </xf>
    <xf numFmtId="0" fontId="22" fillId="6" borderId="0">
      <alignment horizontal="right" vertical="top"/>
    </xf>
    <xf numFmtId="0" fontId="20" fillId="6" borderId="0">
      <alignment horizontal="left" vertical="top"/>
    </xf>
    <xf numFmtId="0" fontId="20" fillId="6" borderId="0">
      <alignment horizontal="left" vertical="top"/>
    </xf>
    <xf numFmtId="0" fontId="20" fillId="6" borderId="0">
      <alignment horizontal="left" vertical="top"/>
    </xf>
    <xf numFmtId="0" fontId="20" fillId="6" borderId="0">
      <alignment horizontal="left" vertical="top"/>
    </xf>
    <xf numFmtId="0" fontId="22" fillId="6" borderId="0">
      <alignment horizontal="left" vertical="top"/>
    </xf>
    <xf numFmtId="0" fontId="22" fillId="6" borderId="0">
      <alignment horizontal="right" vertical="top"/>
    </xf>
    <xf numFmtId="0" fontId="22" fillId="6" borderId="0">
      <alignment horizontal="right" vertical="top"/>
    </xf>
    <xf numFmtId="0" fontId="22" fillId="6" borderId="0">
      <alignment horizontal="right" vertical="top"/>
    </xf>
    <xf numFmtId="0" fontId="22" fillId="6" borderId="0">
      <alignment horizontal="right" vertical="top"/>
    </xf>
  </cellStyleXfs>
  <cellXfs count="18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7" fillId="0" borderId="1" xfId="0" quotePrefix="1" applyFont="1" applyBorder="1" applyAlignment="1">
      <alignment horizontal="center" vertical="center" wrapText="1"/>
    </xf>
    <xf numFmtId="49" fontId="7" fillId="0" borderId="1" xfId="0" quotePrefix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3" fillId="0" borderId="0" xfId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49" fontId="4" fillId="3" borderId="0" xfId="0" applyNumberFormat="1" applyFont="1" applyFill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" fontId="1" fillId="0" borderId="1" xfId="0" applyNumberFormat="1" applyFont="1" applyFill="1" applyBorder="1" applyAlignment="1">
      <alignment horizontal="right" vertical="center" wrapText="1" inden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right" vertical="center" wrapText="1" indent="1"/>
    </xf>
    <xf numFmtId="4" fontId="2" fillId="0" borderId="1" xfId="0" applyNumberFormat="1" applyFont="1" applyFill="1" applyBorder="1" applyAlignment="1">
      <alignment horizontal="right" vertical="center" wrapText="1" indent="1"/>
    </xf>
    <xf numFmtId="164" fontId="3" fillId="0" borderId="1" xfId="0" applyNumberFormat="1" applyFont="1" applyFill="1" applyBorder="1" applyAlignment="1">
      <alignment horizontal="right" vertical="center" wrapText="1" indent="1"/>
    </xf>
    <xf numFmtId="4" fontId="1" fillId="0" borderId="8" xfId="0" applyNumberFormat="1" applyFont="1" applyFill="1" applyBorder="1" applyAlignment="1">
      <alignment horizontal="right" vertical="center" wrapText="1" inden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/>
    <xf numFmtId="49" fontId="6" fillId="0" borderId="0" xfId="0" applyNumberFormat="1" applyFont="1" applyFill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4" fillId="4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2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/>
    </xf>
    <xf numFmtId="49" fontId="6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/>
    </xf>
    <xf numFmtId="165" fontId="23" fillId="0" borderId="9" xfId="2" applyNumberFormat="1" applyFont="1" applyFill="1" applyBorder="1" applyAlignment="1"/>
    <xf numFmtId="0" fontId="16" fillId="0" borderId="0" xfId="2"/>
    <xf numFmtId="0" fontId="15" fillId="0" borderId="10" xfId="2" applyFont="1" applyFill="1" applyBorder="1" applyAlignment="1">
      <alignment horizontal="center"/>
    </xf>
    <xf numFmtId="0" fontId="24" fillId="0" borderId="11" xfId="2" applyFont="1" applyFill="1" applyBorder="1" applyAlignment="1">
      <alignment horizontal="center"/>
    </xf>
    <xf numFmtId="0" fontId="25" fillId="0" borderId="11" xfId="2" applyFont="1" applyFill="1" applyBorder="1" applyAlignment="1"/>
    <xf numFmtId="0" fontId="25" fillId="0" borderId="11" xfId="2" applyFont="1" applyFill="1" applyBorder="1" applyAlignment="1">
      <alignment horizontal="right"/>
    </xf>
    <xf numFmtId="165" fontId="26" fillId="0" borderId="9" xfId="3" applyFont="1" applyFill="1" applyBorder="1" applyAlignment="1"/>
    <xf numFmtId="0" fontId="15" fillId="0" borderId="12" xfId="2" applyFont="1" applyFill="1" applyBorder="1"/>
    <xf numFmtId="0" fontId="15" fillId="0" borderId="10" xfId="2" applyNumberFormat="1" applyFont="1" applyFill="1" applyBorder="1" applyAlignment="1">
      <alignment horizontal="center"/>
    </xf>
    <xf numFmtId="0" fontId="25" fillId="0" borderId="0" xfId="2" applyFont="1" applyFill="1" applyBorder="1" applyAlignment="1"/>
    <xf numFmtId="0" fontId="25" fillId="0" borderId="0" xfId="2" applyFont="1" applyFill="1" applyBorder="1" applyAlignment="1">
      <alignment horizontal="right"/>
    </xf>
    <xf numFmtId="0" fontId="27" fillId="0" borderId="9" xfId="2" applyNumberFormat="1" applyFont="1" applyFill="1" applyBorder="1" applyAlignment="1"/>
    <xf numFmtId="0" fontId="27" fillId="0" borderId="9" xfId="2" applyFont="1" applyFill="1" applyBorder="1" applyAlignment="1"/>
    <xf numFmtId="0" fontId="15" fillId="0" borderId="0" xfId="2" applyFont="1" applyFill="1"/>
    <xf numFmtId="0" fontId="15" fillId="0" borderId="0" xfId="2" applyFont="1" applyFill="1" applyAlignment="1">
      <alignment horizontal="left"/>
    </xf>
    <xf numFmtId="0" fontId="28" fillId="0" borderId="0" xfId="2" applyFont="1" applyFill="1" applyProtection="1">
      <protection hidden="1"/>
    </xf>
    <xf numFmtId="0" fontId="25" fillId="0" borderId="0" xfId="2" applyFont="1" applyFill="1" applyAlignment="1">
      <alignment horizontal="left"/>
    </xf>
    <xf numFmtId="0" fontId="29" fillId="0" borderId="10" xfId="2" applyNumberFormat="1" applyFont="1" applyFill="1" applyBorder="1" applyAlignment="1">
      <alignment horizontal="center"/>
    </xf>
    <xf numFmtId="0" fontId="30" fillId="0" borderId="0" xfId="2" applyFont="1" applyFill="1" applyBorder="1" applyAlignment="1">
      <alignment horizontal="right"/>
    </xf>
    <xf numFmtId="0" fontId="24" fillId="0" borderId="0" xfId="2" applyFont="1" applyFill="1" applyBorder="1"/>
    <xf numFmtId="0" fontId="24" fillId="0" borderId="0" xfId="2" applyFont="1" applyFill="1" applyBorder="1" applyAlignment="1"/>
    <xf numFmtId="0" fontId="25" fillId="0" borderId="0" xfId="2" applyFont="1" applyFill="1" applyBorder="1" applyAlignment="1" applyProtection="1">
      <alignment horizontal="right"/>
      <protection hidden="1"/>
    </xf>
    <xf numFmtId="0" fontId="24" fillId="0" borderId="0" xfId="2" applyFont="1" applyFill="1" applyAlignment="1">
      <alignment horizontal="left"/>
    </xf>
    <xf numFmtId="165" fontId="26" fillId="0" borderId="0" xfId="3" applyFont="1" applyFill="1" applyBorder="1" applyAlignment="1">
      <alignment horizontal="center"/>
    </xf>
    <xf numFmtId="0" fontId="25" fillId="0" borderId="0" xfId="2" applyFont="1" applyFill="1" applyAlignment="1"/>
    <xf numFmtId="0" fontId="25" fillId="0" borderId="0" xfId="2" applyFont="1" applyFill="1" applyAlignment="1">
      <alignment horizontal="right"/>
    </xf>
    <xf numFmtId="0" fontId="24" fillId="0" borderId="13" xfId="2" applyFont="1" applyFill="1" applyBorder="1" applyAlignment="1">
      <alignment horizontal="center"/>
    </xf>
    <xf numFmtId="0" fontId="15" fillId="0" borderId="14" xfId="2" applyFont="1" applyFill="1" applyBorder="1" applyAlignment="1">
      <alignment horizontal="center"/>
    </xf>
    <xf numFmtId="0" fontId="31" fillId="0" borderId="0" xfId="2" applyFont="1" applyFill="1" applyAlignment="1">
      <alignment horizontal="center"/>
    </xf>
    <xf numFmtId="0" fontId="32" fillId="0" borderId="0" xfId="2" applyFont="1" applyFill="1" applyBorder="1" applyAlignment="1">
      <alignment horizontal="center"/>
    </xf>
    <xf numFmtId="0" fontId="33" fillId="0" borderId="0" xfId="2" applyFont="1" applyFill="1" applyAlignment="1">
      <alignment horizontal="center"/>
    </xf>
    <xf numFmtId="0" fontId="32" fillId="0" borderId="0" xfId="2" applyFont="1" applyFill="1" applyAlignment="1">
      <alignment horizontal="center"/>
    </xf>
    <xf numFmtId="0" fontId="34" fillId="0" borderId="0" xfId="2" applyFont="1"/>
    <xf numFmtId="0" fontId="35" fillId="0" borderId="0" xfId="2" applyFont="1" applyFill="1"/>
    <xf numFmtId="0" fontId="36" fillId="0" borderId="0" xfId="2" applyFont="1" applyFill="1"/>
    <xf numFmtId="0" fontId="36" fillId="0" borderId="0" xfId="2" applyFont="1" applyFill="1" applyAlignment="1"/>
    <xf numFmtId="0" fontId="15" fillId="0" borderId="0" xfId="2" applyFont="1" applyFill="1" applyAlignment="1"/>
    <xf numFmtId="0" fontId="37" fillId="0" borderId="9" xfId="2" applyFont="1" applyFill="1" applyBorder="1"/>
    <xf numFmtId="0" fontId="36" fillId="0" borderId="9" xfId="2" applyFont="1" applyFill="1" applyBorder="1"/>
    <xf numFmtId="0" fontId="36" fillId="0" borderId="9" xfId="2" applyFont="1" applyFill="1" applyBorder="1" applyAlignment="1"/>
    <xf numFmtId="0" fontId="15" fillId="0" borderId="0" xfId="2" applyFont="1" applyFill="1" applyBorder="1" applyAlignment="1"/>
    <xf numFmtId="0" fontId="24" fillId="0" borderId="0" xfId="2" applyFont="1" applyFill="1"/>
    <xf numFmtId="0" fontId="15" fillId="0" borderId="9" xfId="2" applyFont="1" applyFill="1" applyBorder="1"/>
    <xf numFmtId="165" fontId="37" fillId="0" borderId="11" xfId="3" applyFont="1" applyFill="1" applyBorder="1" applyAlignment="1">
      <alignment horizontal="left"/>
    </xf>
    <xf numFmtId="0" fontId="36" fillId="0" borderId="0" xfId="2" applyFont="1" applyFill="1" applyBorder="1"/>
    <xf numFmtId="49" fontId="37" fillId="0" borderId="9" xfId="2" applyNumberFormat="1" applyFont="1" applyFill="1" applyBorder="1" applyAlignment="1">
      <alignment horizontal="left"/>
    </xf>
    <xf numFmtId="0" fontId="37" fillId="0" borderId="9" xfId="2" applyNumberFormat="1" applyFont="1" applyFill="1" applyBorder="1" applyAlignment="1">
      <alignment horizontal="left"/>
    </xf>
    <xf numFmtId="49" fontId="26" fillId="0" borderId="0" xfId="2" applyNumberFormat="1" applyFont="1" applyFill="1" applyBorder="1" applyAlignment="1">
      <alignment horizontal="center"/>
    </xf>
    <xf numFmtId="0" fontId="37" fillId="0" borderId="0" xfId="2" applyNumberFormat="1" applyFont="1" applyFill="1" applyBorder="1" applyAlignment="1">
      <alignment horizontal="center"/>
    </xf>
    <xf numFmtId="49" fontId="37" fillId="0" borderId="13" xfId="2" applyNumberFormat="1" applyFont="1" applyFill="1" applyBorder="1" applyAlignment="1">
      <alignment horizontal="left"/>
    </xf>
    <xf numFmtId="0" fontId="37" fillId="0" borderId="13" xfId="2" applyNumberFormat="1" applyFont="1" applyFill="1" applyBorder="1" applyAlignment="1">
      <alignment horizontal="left"/>
    </xf>
    <xf numFmtId="0" fontId="38" fillId="8" borderId="0" xfId="2" applyFont="1" applyFill="1" applyBorder="1"/>
    <xf numFmtId="0" fontId="25" fillId="8" borderId="0" xfId="2" applyFont="1" applyFill="1" applyBorder="1"/>
    <xf numFmtId="0" fontId="28" fillId="8" borderId="0" xfId="2" applyFont="1" applyFill="1" applyBorder="1"/>
    <xf numFmtId="0" fontId="25" fillId="0" borderId="0" xfId="2" applyFont="1" applyBorder="1"/>
    <xf numFmtId="0" fontId="39" fillId="0" borderId="0" xfId="2" applyFont="1" applyFill="1" applyBorder="1" applyAlignment="1">
      <alignment horizontal="justify"/>
    </xf>
    <xf numFmtId="0" fontId="29" fillId="0" borderId="0" xfId="2" applyFont="1" applyBorder="1"/>
    <xf numFmtId="0" fontId="29" fillId="0" borderId="0" xfId="2" applyFont="1" applyFill="1" applyBorder="1" applyAlignment="1">
      <alignment horizontal="justify"/>
    </xf>
    <xf numFmtId="0" fontId="29" fillId="0" borderId="0" xfId="2" applyFont="1" applyFill="1" applyBorder="1"/>
    <xf numFmtId="0" fontId="40" fillId="0" borderId="0" xfId="2" applyFont="1" applyBorder="1"/>
    <xf numFmtId="0" fontId="39" fillId="0" borderId="0" xfId="2" applyFont="1" applyFill="1" applyBorder="1" applyAlignment="1">
      <alignment horizontal="justify"/>
    </xf>
    <xf numFmtId="0" fontId="39" fillId="0" borderId="0" xfId="2" applyFont="1" applyFill="1" applyBorder="1"/>
    <xf numFmtId="0" fontId="39" fillId="0" borderId="0" xfId="2" applyFont="1" applyBorder="1"/>
    <xf numFmtId="0" fontId="29" fillId="0" borderId="0" xfId="2" applyFont="1" applyBorder="1" applyAlignment="1">
      <alignment horizontal="justify"/>
    </xf>
    <xf numFmtId="0" fontId="39" fillId="0" borderId="0" xfId="2" applyFont="1" applyFill="1" applyBorder="1" applyAlignment="1">
      <alignment horizontal="justify" vertical="top" wrapText="1"/>
    </xf>
    <xf numFmtId="0" fontId="29" fillId="0" borderId="0" xfId="2" applyFont="1" applyBorder="1" applyAlignment="1">
      <alignment horizontal="justify"/>
    </xf>
    <xf numFmtId="0" fontId="40" fillId="0" borderId="0" xfId="2" applyFont="1" applyFill="1" applyBorder="1"/>
    <xf numFmtId="0" fontId="41" fillId="8" borderId="0" xfId="2" applyFont="1" applyFill="1" applyBorder="1"/>
    <xf numFmtId="0" fontId="29" fillId="0" borderId="0" xfId="2" applyFont="1" applyFill="1" applyBorder="1" applyAlignment="1">
      <alignment horizontal="justify"/>
    </xf>
    <xf numFmtId="4" fontId="29" fillId="0" borderId="0" xfId="2" applyNumberFormat="1" applyFont="1" applyFill="1" applyBorder="1"/>
    <xf numFmtId="0" fontId="40" fillId="0" borderId="0" xfId="2" applyFont="1" applyFill="1"/>
    <xf numFmtId="0" fontId="29" fillId="0" borderId="0" xfId="2" applyFont="1"/>
    <xf numFmtId="0" fontId="29" fillId="0" borderId="0" xfId="2" applyFont="1" applyFill="1"/>
    <xf numFmtId="0" fontId="29" fillId="0" borderId="0" xfId="2" applyFont="1" applyFill="1" applyAlignment="1">
      <alignment horizontal="justify"/>
    </xf>
    <xf numFmtId="0" fontId="29" fillId="0" borderId="0" xfId="2" applyFont="1" applyFill="1" applyAlignment="1">
      <alignment horizontal="left"/>
    </xf>
    <xf numFmtId="0" fontId="40" fillId="0" borderId="0" xfId="2" applyFont="1" applyFill="1" applyBorder="1" applyAlignment="1" applyProtection="1">
      <alignment horizontal="left"/>
      <protection locked="0"/>
    </xf>
    <xf numFmtId="0" fontId="28" fillId="0" borderId="0" xfId="2" applyFont="1" applyFill="1" applyBorder="1" applyAlignment="1">
      <alignment horizontal="justify"/>
    </xf>
    <xf numFmtId="0" fontId="28" fillId="0" borderId="0" xfId="2" applyFont="1" applyFill="1"/>
    <xf numFmtId="0" fontId="29" fillId="0" borderId="0" xfId="2" applyFont="1" applyFill="1" applyAlignment="1">
      <alignment horizontal="left"/>
    </xf>
    <xf numFmtId="0" fontId="28" fillId="0" borderId="0" xfId="2" applyFont="1" applyFill="1" applyAlignment="1">
      <alignment horizontal="left"/>
    </xf>
    <xf numFmtId="0" fontId="28" fillId="0" borderId="0" xfId="2" applyFont="1" applyFill="1" applyBorder="1"/>
    <xf numFmtId="0" fontId="28" fillId="0" borderId="0" xfId="2" applyFont="1" applyFill="1" applyBorder="1" applyAlignment="1">
      <alignment horizontal="justify"/>
    </xf>
    <xf numFmtId="0" fontId="28" fillId="0" borderId="0" xfId="2" applyFont="1" applyFill="1" applyAlignment="1">
      <alignment horizontal="left"/>
    </xf>
    <xf numFmtId="0" fontId="25" fillId="0" borderId="0" xfId="2" applyFont="1"/>
  </cellXfs>
  <cellStyles count="58">
    <cellStyle name="Comma 2" xfId="3"/>
    <cellStyle name="Hyperlink" xfId="1" builtinId="8"/>
    <cellStyle name="Normal" xfId="0" builtinId="0"/>
    <cellStyle name="Normal 2" xfId="2"/>
    <cellStyle name="Normal 4" xfId="4"/>
    <cellStyle name="Obično 2" xfId="5"/>
    <cellStyle name="Obično 3" xfId="6"/>
    <cellStyle name="Obično 4" xfId="7"/>
    <cellStyle name="Obično 5" xfId="8"/>
    <cellStyle name="Obično 6" xfId="9"/>
    <cellStyle name="S0" xfId="10"/>
    <cellStyle name="S1" xfId="11"/>
    <cellStyle name="S10" xfId="12"/>
    <cellStyle name="S10 2" xfId="13"/>
    <cellStyle name="S10 3" xfId="14"/>
    <cellStyle name="S10 4" xfId="15"/>
    <cellStyle name="S10 5" xfId="16"/>
    <cellStyle name="S10 6" xfId="17"/>
    <cellStyle name="S11" xfId="18"/>
    <cellStyle name="S11 2" xfId="19"/>
    <cellStyle name="S12" xfId="20"/>
    <cellStyle name="S12 2" xfId="21"/>
    <cellStyle name="S13" xfId="22"/>
    <cellStyle name="S14" xfId="23"/>
    <cellStyle name="S2" xfId="24"/>
    <cellStyle name="S3" xfId="25"/>
    <cellStyle name="S4" xfId="26"/>
    <cellStyle name="S4 2" xfId="27"/>
    <cellStyle name="S4 3" xfId="28"/>
    <cellStyle name="S4 4" xfId="29"/>
    <cellStyle name="S4 5" xfId="30"/>
    <cellStyle name="S5" xfId="31"/>
    <cellStyle name="S5 2" xfId="32"/>
    <cellStyle name="S5 3" xfId="33"/>
    <cellStyle name="S5 4" xfId="34"/>
    <cellStyle name="S5 5" xfId="35"/>
    <cellStyle name="S6" xfId="36"/>
    <cellStyle name="S6 2" xfId="37"/>
    <cellStyle name="S6 3" xfId="38"/>
    <cellStyle name="S6 4" xfId="39"/>
    <cellStyle name="S6 5" xfId="40"/>
    <cellStyle name="S6 6" xfId="41"/>
    <cellStyle name="S7" xfId="42"/>
    <cellStyle name="S7 2" xfId="43"/>
    <cellStyle name="S7 3" xfId="44"/>
    <cellStyle name="S7 4" xfId="45"/>
    <cellStyle name="S7 5" xfId="46"/>
    <cellStyle name="S7 6" xfId="47"/>
    <cellStyle name="S8" xfId="48"/>
    <cellStyle name="S8 2" xfId="49"/>
    <cellStyle name="S8 3" xfId="50"/>
    <cellStyle name="S8 4" xfId="51"/>
    <cellStyle name="S8 5" xfId="52"/>
    <cellStyle name="S9" xfId="53"/>
    <cellStyle name="S9 2" xfId="54"/>
    <cellStyle name="S9 3" xfId="55"/>
    <cellStyle name="S9 4" xfId="56"/>
    <cellStyle name="S9 5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BIH%2030%209%2019%20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ROBIH%2031%2012%2019%20F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ROBIH%2031%203%2020%20F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A excel"/>
      <sheetName val="EnBaza"/>
      <sheetName val="Baza"/>
      <sheetName val="Kontrola"/>
      <sheetName val="PretGod"/>
      <sheetName val="UnosPod"/>
      <sheetName val="B.Uspjeha"/>
      <sheetName val="IzjIspDivDob"/>
      <sheetName val="NovoZap"/>
      <sheetName val="InvPrOpr"/>
      <sheetName val="InvStSred"/>
      <sheetName val="PlanInv"/>
      <sheetName val="ZahZaPovr"/>
      <sheetName val="ZahZaAkont"/>
      <sheetName val="B.Stanja"/>
      <sheetName val="ANEKSpd"/>
      <sheetName val="StatAneks"/>
      <sheetName val="INV 1"/>
      <sheetName val="INV 2"/>
      <sheetName val="INV 3"/>
      <sheetName val="GotT_Direkt"/>
      <sheetName val="GotT_Indir"/>
      <sheetName val="PromjKapitala"/>
      <sheetName val="Biljeske"/>
      <sheetName val="GodIzvj"/>
      <sheetName val="P.Podaci"/>
      <sheetName val="ObrOVN"/>
      <sheetName val="ObrP GKF"/>
      <sheetName val="ObrTZ"/>
      <sheetName val="ObrONS"/>
      <sheetName val="ObrZS"/>
      <sheetName val="ObavRazv"/>
      <sheetName val="OdlPred"/>
      <sheetName val="OdlRaspDob ili PokrGub"/>
      <sheetName val="AktFIA"/>
      <sheetName val="Omot"/>
      <sheetName val="Analiza"/>
      <sheetName val="PotvrdaFIA"/>
      <sheetName val="Odl_MSFI_za_MSS"/>
      <sheetName val="UnosPorBilans"/>
      <sheetName val="PorPrijava"/>
      <sheetName val="PorBil"/>
      <sheetName val="PorGub"/>
      <sheetName val="ObrKOC"/>
      <sheetName val="ObrPAOC"/>
      <sheetName val="ObrTZ TK"/>
      <sheetName val="ObrONS TK"/>
      <sheetName val="USL SPS-S"/>
      <sheetName val="USL SPS-D"/>
      <sheetName val="TRG SPS-S"/>
      <sheetName val="TRG SPS-D"/>
      <sheetName val="GRAD SPS-S"/>
      <sheetName val="GRAD SPS-D"/>
      <sheetName val="IND SPS-S"/>
      <sheetName val="IND SPS-D"/>
      <sheetName val="Ugovor o računovodstvu"/>
      <sheetName val="ObrONS ZZH"/>
      <sheetName val="Tabela-PK-1"/>
      <sheetName val="BU i BS SkrSema"/>
      <sheetName val="Narudzba"/>
      <sheetName val="En_B.Uspjeha"/>
      <sheetName val="En_B.Stanja"/>
      <sheetName val="En_GotT_Indir"/>
      <sheetName val="En_GotT_Direkt"/>
      <sheetName val="En_PromjKapitala"/>
      <sheetName val="En_Analiza"/>
      <sheetName val="God2019"/>
    </sheetNames>
    <sheetDataSet>
      <sheetData sheetId="0"/>
      <sheetData sheetId="1"/>
      <sheetData sheetId="2">
        <row r="6">
          <cell r="C6">
            <v>2019</v>
          </cell>
        </row>
        <row r="12">
          <cell r="C12" t="str">
            <v>01.01.2019</v>
          </cell>
        </row>
        <row r="13">
          <cell r="C13" t="str">
            <v>30.09.2019</v>
          </cell>
        </row>
      </sheetData>
      <sheetData sheetId="3"/>
      <sheetData sheetId="4"/>
      <sheetData sheetId="5">
        <row r="3">
          <cell r="F3" t="str">
            <v>Dragan Knezović</v>
          </cell>
        </row>
        <row r="8">
          <cell r="F8" t="str">
            <v>ZIF CROBIH FOND d.d.</v>
          </cell>
        </row>
        <row r="9">
          <cell r="F9" t="str">
            <v>Mostar</v>
          </cell>
        </row>
        <row r="10">
          <cell r="F10" t="str">
            <v>Mostar, ul Kralja Petra Krešimira IV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9">
          <cell r="AR59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6">
          <cell r="A66" t="str">
            <v>1.1. -Ostvareni ukupan prihod u periodu 01.01.2019. do 30.09.2019. godini, iznosi: 13.770.185 KM, što je u odnosu na isti period prethodne godine, SMANJENJE za 5.809.785 KM ili 29,7 %.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A excel"/>
      <sheetName val="EnBaza"/>
      <sheetName val="Baza"/>
      <sheetName val="Kontrola"/>
      <sheetName val="PretGod"/>
      <sheetName val="UnosPod"/>
      <sheetName val="B.Uspjeha"/>
      <sheetName val="IzjIspDivDob"/>
      <sheetName val="NovoZap"/>
      <sheetName val="InvPrOpr"/>
      <sheetName val="InvStSred"/>
      <sheetName val="PlanInv"/>
      <sheetName val="ZahZaPovr"/>
      <sheetName val="ZahZaAkont"/>
      <sheetName val="B.Stanja"/>
      <sheetName val="ANEKSpd"/>
      <sheetName val="StatAneks"/>
      <sheetName val="INV 1"/>
      <sheetName val="INV 2"/>
      <sheetName val="INV 3"/>
      <sheetName val="GotT_Direkt"/>
      <sheetName val="GotT_Indir"/>
      <sheetName val="PromjKapitala"/>
      <sheetName val="Biljeske"/>
      <sheetName val="GodIzvj"/>
      <sheetName val="P.Podaci"/>
      <sheetName val="ObrOVN"/>
      <sheetName val="ObrP GKF"/>
      <sheetName val="ObrTZ"/>
      <sheetName val="ObrONS"/>
      <sheetName val="ObrZS"/>
      <sheetName val="ObavRazv"/>
      <sheetName val="OdlPred"/>
      <sheetName val="OdlRaspDob ili PokrGub"/>
      <sheetName val="AktFIA"/>
      <sheetName val="Omot"/>
      <sheetName val="Analiza"/>
      <sheetName val="PotvrdaFIA"/>
      <sheetName val="Odl_MSFI_za_MSS"/>
      <sheetName val="UnosPorBilans"/>
      <sheetName val="PorPrijava"/>
      <sheetName val="PorBil"/>
      <sheetName val="PorGub"/>
      <sheetName val="ObrKOC"/>
      <sheetName val="ObrPAOC"/>
      <sheetName val="ObrTZ TK"/>
      <sheetName val="ObrONS TK"/>
      <sheetName val="USL SPS-S"/>
      <sheetName val="USL SPS-D"/>
      <sheetName val="TRG SPS-S"/>
      <sheetName val="TRG SPS-D"/>
      <sheetName val="GRAD SPS-S"/>
      <sheetName val="GRAD SPS-D"/>
      <sheetName val="IND SPS-S"/>
      <sheetName val="IND SPS-D"/>
      <sheetName val="Ugovor o računovodstvu"/>
      <sheetName val="ObrONS ZZH"/>
      <sheetName val="Tabela-PK-1"/>
      <sheetName val="BU i BS SkrSema"/>
      <sheetName val="Narudzba"/>
      <sheetName val="En_B.Uspjeha"/>
      <sheetName val="En_B.Stanja"/>
      <sheetName val="En_GotT_Indir"/>
      <sheetName val="En_GotT_Direkt"/>
      <sheetName val="En_PromjKapitala"/>
      <sheetName val="En_Analiza"/>
      <sheetName val="God2019"/>
    </sheetNames>
    <sheetDataSet>
      <sheetData sheetId="0"/>
      <sheetData sheetId="1"/>
      <sheetData sheetId="2">
        <row r="6">
          <cell r="C6">
            <v>2019</v>
          </cell>
        </row>
        <row r="11">
          <cell r="C11" t="str">
            <v>12</v>
          </cell>
        </row>
        <row r="15">
          <cell r="C15" t="str">
            <v>4227012580001</v>
          </cell>
        </row>
        <row r="26">
          <cell r="C26">
            <v>438508</v>
          </cell>
          <cell r="D26">
            <v>19579970</v>
          </cell>
        </row>
      </sheetData>
      <sheetData sheetId="3"/>
      <sheetData sheetId="4"/>
      <sheetData sheetId="5">
        <row r="3">
          <cell r="F3" t="str">
            <v>Dragan Knezović</v>
          </cell>
          <cell r="AB3" t="str">
            <v>1600/5</v>
          </cell>
        </row>
        <row r="15">
          <cell r="F15" t="str">
            <v>Trustovi, fondovi i sl djelatnosti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9">
          <cell r="AR59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6">
          <cell r="A66" t="str">
            <v>1.1. -Ostvareni ukupan prihod u periodu 01.01.2019. do 31.12.2019. godini, iznosi: 438.508 KM, što je u odnosu na isti period prethodne godine, SMANJENJE za 19.141.462 KM ili 97,8 %.</v>
          </cell>
        </row>
      </sheetData>
      <sheetData sheetId="37"/>
      <sheetData sheetId="38"/>
      <sheetData sheetId="39">
        <row r="7">
          <cell r="J7">
            <v>2015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A excel"/>
      <sheetName val="EnBaza"/>
      <sheetName val="Baza"/>
      <sheetName val="Kontrola"/>
      <sheetName val="PretGod"/>
      <sheetName val="UnosPod"/>
      <sheetName val="B.Uspjeha"/>
      <sheetName val="IzjIspDivDob"/>
      <sheetName val="NovoZap"/>
      <sheetName val="InvPrOpr"/>
      <sheetName val="InvStSred"/>
      <sheetName val="PlanInv"/>
      <sheetName val="ZahZaPovr"/>
      <sheetName val="ZahZaAkont"/>
      <sheetName val="B.Stanja"/>
      <sheetName val="ANEKSpd"/>
      <sheetName val="StatAneks"/>
      <sheetName val="INV 1"/>
      <sheetName val="INV 2"/>
      <sheetName val="INV 3"/>
      <sheetName val="GotT_Direkt"/>
      <sheetName val="GotT_Indir"/>
      <sheetName val="PromjKapitala"/>
      <sheetName val="Biljeske"/>
      <sheetName val="GodIzvj"/>
      <sheetName val="P.Podaci"/>
      <sheetName val="ObrOVN"/>
      <sheetName val="ObrP GKF"/>
      <sheetName val="ObrTZ"/>
      <sheetName val="ObrONS"/>
      <sheetName val="ObrZS"/>
      <sheetName val="ObavRazv"/>
      <sheetName val="OdlPred"/>
      <sheetName val="OdlRaspDob ili PokrGub"/>
      <sheetName val="AktFIA"/>
      <sheetName val="Omot"/>
      <sheetName val="Analiza"/>
      <sheetName val="PotvrdaFIA"/>
      <sheetName val="Odl_MSFI_za_MSS"/>
      <sheetName val="UnosPorBilans"/>
      <sheetName val="PorPrijava"/>
      <sheetName val="PorBil"/>
      <sheetName val="PorGub"/>
      <sheetName val="ObrKOC"/>
      <sheetName val="ObrPAOC"/>
      <sheetName val="ObrTZ TK"/>
      <sheetName val="ObrONS TK"/>
      <sheetName val="USL SPS-S"/>
      <sheetName val="USL SPS-D"/>
      <sheetName val="TRG SPS-S"/>
      <sheetName val="TRG SPS-D"/>
      <sheetName val="GRAD SPS-S"/>
      <sheetName val="GRAD SPS-D"/>
      <sheetName val="IND SPS-S"/>
      <sheetName val="IND SPS-D"/>
      <sheetName val="Ugovor o računovodstvu"/>
      <sheetName val="ObrONS ZZH"/>
      <sheetName val="Tabela-PK-1"/>
      <sheetName val="BU i BS SkrSema"/>
      <sheetName val="Narudzba"/>
      <sheetName val="En_B.Uspjeha"/>
      <sheetName val="En_B.Stanja"/>
      <sheetName val="En_GotT_Indir"/>
      <sheetName val="En_GotT_Direkt"/>
      <sheetName val="En_PromjKapitala"/>
      <sheetName val="En_Analiza"/>
      <sheetName val="God2019"/>
    </sheetNames>
    <sheetDataSet>
      <sheetData sheetId="0"/>
      <sheetData sheetId="1"/>
      <sheetData sheetId="2">
        <row r="6">
          <cell r="C6">
            <v>2019</v>
          </cell>
        </row>
        <row r="11">
          <cell r="C11" t="str">
            <v>03</v>
          </cell>
        </row>
        <row r="12">
          <cell r="C12" t="str">
            <v>01.03.2020</v>
          </cell>
        </row>
        <row r="13">
          <cell r="C13" t="str">
            <v>31.03.2019</v>
          </cell>
        </row>
        <row r="15">
          <cell r="C15" t="str">
            <v>4227012580001</v>
          </cell>
        </row>
        <row r="26">
          <cell r="C26">
            <v>9252</v>
          </cell>
          <cell r="D26">
            <v>438508</v>
          </cell>
        </row>
        <row r="440">
          <cell r="C440" t="str">
            <v>kompletnih MRS i MSFI - Međunarodnih računovodstvenih standarda i Međunarodnih standarda finansijskog izvještavanja.</v>
          </cell>
        </row>
      </sheetData>
      <sheetData sheetId="3"/>
      <sheetData sheetId="4"/>
      <sheetData sheetId="5">
        <row r="3">
          <cell r="F3" t="str">
            <v>Dragan Knezović</v>
          </cell>
          <cell r="AB3" t="str">
            <v>1600/5</v>
          </cell>
          <cell r="AM3" t="str">
            <v>063 439 689</v>
          </cell>
        </row>
        <row r="8">
          <cell r="F8" t="str">
            <v>ZIF CROBIH FOND d.d.</v>
          </cell>
          <cell r="AB8">
            <v>4</v>
          </cell>
          <cell r="AC8">
            <v>2</v>
          </cell>
          <cell r="AD8">
            <v>2</v>
          </cell>
          <cell r="AE8">
            <v>7</v>
          </cell>
          <cell r="AF8">
            <v>0</v>
          </cell>
          <cell r="AG8">
            <v>1</v>
          </cell>
          <cell r="AH8">
            <v>2</v>
          </cell>
          <cell r="AI8">
            <v>5</v>
          </cell>
          <cell r="AJ8">
            <v>8</v>
          </cell>
          <cell r="AK8">
            <v>0</v>
          </cell>
          <cell r="AL8">
            <v>0</v>
          </cell>
          <cell r="AM8">
            <v>0</v>
          </cell>
          <cell r="AN8">
            <v>1</v>
          </cell>
        </row>
        <row r="9">
          <cell r="F9" t="str">
            <v>Mostar</v>
          </cell>
        </row>
        <row r="10">
          <cell r="F10" t="str">
            <v>Mostar, ul Kralja Petra Krešimira IV</v>
          </cell>
        </row>
        <row r="11">
          <cell r="AB11">
            <v>6</v>
          </cell>
          <cell r="AC11">
            <v>4</v>
          </cell>
          <cell r="AD11">
            <v>3</v>
          </cell>
          <cell r="AE11">
            <v>0</v>
          </cell>
        </row>
        <row r="12">
          <cell r="AB12">
            <v>1</v>
          </cell>
          <cell r="AC12">
            <v>8</v>
          </cell>
          <cell r="AD12">
            <v>0</v>
          </cell>
        </row>
        <row r="13">
          <cell r="AB13" t="str">
            <v>RAIFFEISEN BANK D D</v>
          </cell>
        </row>
        <row r="14">
          <cell r="AB14">
            <v>1</v>
          </cell>
          <cell r="AC14">
            <v>6</v>
          </cell>
          <cell r="AD14">
            <v>1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3</v>
          </cell>
          <cell r="AK14">
            <v>2</v>
          </cell>
          <cell r="AL14">
            <v>0</v>
          </cell>
          <cell r="AM14">
            <v>5</v>
          </cell>
          <cell r="AN14">
            <v>0</v>
          </cell>
          <cell r="AO14">
            <v>0</v>
          </cell>
          <cell r="AP14">
            <v>7</v>
          </cell>
          <cell r="AQ14">
            <v>2</v>
          </cell>
        </row>
        <row r="15">
          <cell r="F15" t="str">
            <v>Trustovi, fondovi i sl djelatnosti</v>
          </cell>
        </row>
        <row r="229">
          <cell r="F229">
            <v>0</v>
          </cell>
        </row>
        <row r="1289">
          <cell r="A1289" t="str">
            <v>-</v>
          </cell>
        </row>
        <row r="1296">
          <cell r="A1296" t="str">
            <v>-</v>
          </cell>
        </row>
        <row r="1310">
          <cell r="A1310" t="str">
            <v>MRS 1 - Prezentacija finansijskih izvještaja</v>
          </cell>
        </row>
        <row r="1317">
          <cell r="A1317" t="str">
            <v>MRS 1 - Prezentacija finansijskih izvještaja</v>
          </cell>
        </row>
        <row r="1334">
          <cell r="A1334" t="str">
            <v>-</v>
          </cell>
        </row>
        <row r="1342">
          <cell r="A1342" t="str">
            <v>-</v>
          </cell>
        </row>
        <row r="1354">
          <cell r="A1354">
            <v>0</v>
          </cell>
        </row>
        <row r="1366">
          <cell r="A1366" t="str">
            <v>-</v>
          </cell>
        </row>
        <row r="1378">
          <cell r="A1378" t="str">
            <v>MRS 1 - Prezentacija finansijskih izvještaja, objavljivanje -tačka 66. do 68.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9">
          <cell r="AR59">
            <v>0</v>
          </cell>
        </row>
        <row r="89">
          <cell r="AR89">
            <v>0</v>
          </cell>
        </row>
        <row r="129">
          <cell r="AR129">
            <v>0</v>
          </cell>
        </row>
        <row r="168">
          <cell r="AR168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6">
          <cell r="A66" t="str">
            <v>1.1. -Ostvareni ukupan prihod u periodu 01.03.2020. do 31.03.2019. godini, iznosi: 9.252 KM, što je u odnosu na isti period prethodne godine, SMANJENJE za 429.256 KM ili 97,9 %.</v>
          </cell>
        </row>
        <row r="68">
          <cell r="A68" t="str">
            <v>-</v>
          </cell>
        </row>
        <row r="70">
          <cell r="A70" t="str">
            <v>-</v>
          </cell>
        </row>
        <row r="71">
          <cell r="A71" t="str">
            <v>1.1.1. -U obračunskom periodu 2019. godine, najveći prihodi su evidentirani na kontu 661, AOP 229 -Prihodi od kamata, u iznosu od 8.532 KM, što je 92,2% ukupnog prihoda.</v>
          </cell>
        </row>
        <row r="73">
          <cell r="A73" t="str">
            <v>U odnosu na isti period prethodne godine, ovaj prihod ima SMANJENJE za 26.571 KM ili 75,7 %.</v>
          </cell>
        </row>
        <row r="74">
          <cell r="A74" t="str">
            <v xml:space="preserve">1.1.2. -Na drugom mjestu po veličini su prihodi evidentirani na kontu 674, AOP 248 -Dobici od prodaje učešća u kapitalu i vrijednosnih papira, u iznosu od 720 KM, što je 7,8% ukupnog prihoda. </v>
          </cell>
        </row>
        <row r="76">
          <cell r="A76" t="str">
            <v>U odnosu na isti period prethodne godine, ovaj prihod ima SMANJENJE za 11.055 KM ili 93,9 %.</v>
          </cell>
        </row>
        <row r="77">
          <cell r="A77" t="str">
            <v>-</v>
          </cell>
        </row>
        <row r="79">
          <cell r="A79" t="str">
            <v>-</v>
          </cell>
        </row>
        <row r="80">
          <cell r="A80" t="str">
            <v>-</v>
          </cell>
        </row>
        <row r="82">
          <cell r="A82" t="str">
            <v>-</v>
          </cell>
        </row>
        <row r="174">
          <cell r="A174" t="str">
            <v>12. -Ostvareni ukupni rashodi u obračunskom periodu 2019. godini, iznose: 228.921 KM, što je u odnosu na isti period prethodne godine, SMANJENJE za 699.067 KM ili 75,3 %.</v>
          </cell>
        </row>
        <row r="176">
          <cell r="A176" t="str">
            <v>U obračunskom periodu 2019. godine, POSLOVNI RASHODI iznose 228.900 KM, što je 100% ukupnih rashoda.</v>
          </cell>
        </row>
        <row r="178">
          <cell r="A178" t="str">
            <v>U odnosu na isti period prethodne godine, ovi rashodi imaju SMANJENJE za 667.657 KM ili 74,5 %.</v>
          </cell>
        </row>
        <row r="179">
          <cell r="A179" t="str">
            <v xml:space="preserve">1.2.1. -U obračunskom periodu 2019. godine, najveći rashodi su evidentirani na kontu 55, AOP 222 -Nematerijalni troškovi, u iznosu od 215.706 KM, što je 94,2% ukupnih rashoda. </v>
          </cell>
        </row>
        <row r="181">
          <cell r="A181" t="str">
            <v>U odnosu na isti period prethodne godine, ovaj rashod ima SMANJENJE za 619.121 KM ili 74,2 %.</v>
          </cell>
        </row>
        <row r="182">
          <cell r="A182" t="str">
            <v xml:space="preserve">1.2.2. -Na drugom mjestu po veličini su rashodi koji su evidentirani na kontu 520+521, AOP 216 -Troškovi plaća i naknada plaća zaposlenima, u iznosu od: 13.194 KM, što je 5,8% ukupnih rashoda. </v>
          </cell>
        </row>
        <row r="184">
          <cell r="A184" t="str">
            <v>U odnosu na isti period prethodne godine, ovaj rashod ima SMANJENJE za 48.536 KM ili 78,6 %.</v>
          </cell>
        </row>
        <row r="185">
          <cell r="A185" t="str">
            <v xml:space="preserve">1.2.3. -Dok su na trećem mjestu po veličini, rashodi koji su evidentirani na kontu, 574, AOP 258 -Gubici od prodaje učešća u kapitalu i vrijednosnih papira, od: 21 KM, što je 0% ukupnih rashoda. </v>
          </cell>
        </row>
        <row r="187">
          <cell r="A187" t="str">
            <v>U odnosu na isti period prethodne godine, ovaj rashod ima SMANJENJE za 31.410 KM ili 99,9 %.</v>
          </cell>
        </row>
        <row r="188">
          <cell r="A188" t="str">
            <v>-</v>
          </cell>
        </row>
        <row r="190">
          <cell r="A190" t="str">
            <v>-</v>
          </cell>
        </row>
        <row r="191">
          <cell r="A191" t="str">
            <v>-</v>
          </cell>
        </row>
        <row r="193">
          <cell r="A193" t="str">
            <v>-</v>
          </cell>
        </row>
        <row r="194">
          <cell r="A194" t="str">
            <v>-</v>
          </cell>
        </row>
        <row r="196">
          <cell r="A196" t="str">
            <v>-</v>
          </cell>
        </row>
        <row r="345">
          <cell r="A345" t="str">
            <v>Nabavna vrijednost raspoloživih stalnih sredstava na dan 31.03.2019. godine, iznosi: 26.895.762 KM, ispravka vrijednosti je:  KM, što znači da su ova sredstva amortizovana (otpisana) sa 0%, odnosno NETO sadašnja vrijednost iznosi:  KM, što je u odnosu na 01.01.2019. godine POVEĆANJE za 2.393.946 KM.</v>
          </cell>
        </row>
        <row r="350">
          <cell r="A350" t="str">
            <v>-</v>
          </cell>
        </row>
        <row r="353">
          <cell r="A353" t="str">
            <v>-</v>
          </cell>
        </row>
        <row r="354">
          <cell r="A354" t="str">
            <v>-</v>
          </cell>
        </row>
        <row r="357">
          <cell r="A357" t="str">
            <v>-</v>
          </cell>
        </row>
        <row r="359">
          <cell r="A359" t="str">
            <v>Neto sadašnja vrijednost dugoročnih plasmana na dan 31.03.2019. iznosi 26.895.762 KM.</v>
          </cell>
        </row>
        <row r="360">
          <cell r="A360" t="str">
            <v>U odnosu na stanje početkom godine, ova sredstva imaju POVEĆANJE, za 2.393.946 KM ili 9,8 %.</v>
          </cell>
        </row>
        <row r="361">
          <cell r="A361" t="str">
            <v>2.1.3. -Najveća NETO sadašnja vrijednost dugoročnih plasmana iskazana je na kontu: 065, AOP 027 -Finansijska sredstva raspoloživa za prodaju od 26.895.762 KM, što je 9,8% ukupnih dugoročnih plasmana.</v>
          </cell>
        </row>
        <row r="364">
          <cell r="A364" t="str">
            <v>U odnosu na stanje početkom godine, ova sredstva imaju POVEĆANJE, za 2.393.946 KM ili 9,8 %.</v>
          </cell>
        </row>
        <row r="367">
          <cell r="A367" t="str">
            <v>Tekuća (obrtna) sredstva na dan 31.03.20192019. godine, iznose: 102.596 KM, što je u odnosu na stanje 01.01.2019. godine, SMANJENJE, za 2.136.958 KM ili 95,4%. Prosječno korištena tekuća sredstva iznose 1.171.075 KM, imaju koeficijent obrtaja 0 i vrijeme vezivanja od 0 dana.</v>
          </cell>
        </row>
        <row r="371">
          <cell r="A371" t="str">
            <v>2.2.1. -Na dan 31.03.2019 nije bilo zaliha.</v>
          </cell>
        </row>
        <row r="374">
          <cell r="A374" t="str">
            <v>-</v>
          </cell>
        </row>
        <row r="376">
          <cell r="A376" t="str">
            <v>-</v>
          </cell>
        </row>
        <row r="378">
          <cell r="A378" t="str">
            <v>2.2.2. -Kratkoročna potraživanja i plasmani na dan 31.03.2019. godine  iznose: 56.054 KM, što je u odnosu na stanje početkom godine SMANJENJE, za 59.082 KM ili 51,3 %, imaju koeficijent obrtaja 0 i vrijeme vezivanja od 0 dana.</v>
          </cell>
        </row>
        <row r="381">
          <cell r="A381" t="str">
            <v>Najveća potraživanja i plasmani su na kontu: 23, AOP 052 -Druga kratkoročna potraživanja, u iznosu od: 56.054 KM,  imaju koeficijent obrtaja 0 i vrijeme vezivanja od 0 dana.</v>
          </cell>
        </row>
        <row r="383">
          <cell r="A383" t="str">
            <v>U odnosu na stanje početkom godine, ova  potraživanja imaju SMANJENJE, za 59.082 KM ili 51,3 %.</v>
          </cell>
        </row>
        <row r="384">
          <cell r="A384" t="str">
            <v>-</v>
          </cell>
        </row>
        <row r="386">
          <cell r="A386" t="str">
            <v>-</v>
          </cell>
        </row>
        <row r="387">
          <cell r="A387" t="str">
            <v>-Na dan 31.03.2019. godine nije bilo sumljivih i spornih kratkotočnih potraživanja.</v>
          </cell>
        </row>
        <row r="395">
          <cell r="A395" t="str">
            <v>22.6. -Iskazani iznos gotovine i ekvivalenata gotovine u bilansu stanja na dan 31.03.2019. godine, u iznosu: 46.542 KM, je SMANJENJE za 2.077.876 KM ili 97,8 %, u odnosu na 01.01.2019. godine, ima koeficijent obrtaja 0 i vrijeme vezivanja od 0 dana.</v>
          </cell>
        </row>
        <row r="571">
          <cell r="A571" t="str">
            <v xml:space="preserve">Kapital društva (vlastita sredstva) na dan 31.03.2019. godine,  iznosi: 50.651.103 KM, što je u odnosu na stanje početkom godine, POVEĆANJE za 23.987.936 KM ili 90 %. </v>
          </cell>
        </row>
        <row r="576">
          <cell r="A576" t="str">
            <v>Najveća stavka u kapitalu nalazi se na kontu 300, AOP 103 -Dionički kapital, u iznosu od: 79.390.428 KM.</v>
          </cell>
        </row>
        <row r="578">
          <cell r="A578" t="str">
            <v>U odnosu na stanje početkom godine, ova  pozicija ima POVEĆANJE, za  KM ili 0 %.</v>
          </cell>
        </row>
        <row r="579">
          <cell r="A579" t="str">
            <v xml:space="preserve">Druga po veličini stavka u kapitalu nalazi se na kontu: dio 33, AOP 116 -Nerealizovani gubici, u iznosu od: 11.861.588 KM. </v>
          </cell>
        </row>
        <row r="581">
          <cell r="A581" t="str">
            <v>U odnosu na stanje početkom godine, ova  pozicija ima POVEĆANJE, za 1.144.602 KM ili 10,7 %.</v>
          </cell>
        </row>
        <row r="584">
          <cell r="A584" t="str">
            <v xml:space="preserve">Obaveze društva (zaduženost) na dan 31.03.2019. godine,  iznose: 70.431 KM, što je u odnosu na stanje početkom godine POVEĆANJE za 6.849 KM ili 10,8 %. </v>
          </cell>
        </row>
        <row r="589">
          <cell r="A589" t="str">
            <v>2.4.1. -Najveće obaveze evidentirane su na kontu 432, AOP 152 -Dobavljači u zemlji, u iznosu od: 66.033 KM, što je 93,8% ukupnih obaveza i 0,1% ukupno raspoloživih sredstava.</v>
          </cell>
        </row>
        <row r="591">
          <cell r="A591" t="str">
            <v>U odnosu na stanje početkom godine, ove obaveze imaju POVEĆANJE, za 7.027 KM ili 11,9 %.</v>
          </cell>
        </row>
        <row r="592">
          <cell r="A592" t="str">
            <v>2.4.2. -Na drugom mjestu po veličini su obaveze iskazane na kontu: 450+451+452, AOP 157 -Obaveze po osnovu plaća i naknada plaća, u iznosu od: 4.398 KM, što je 6,2% ukupnih obaveza i 0% ukupno raspoloživih sredstava.</v>
          </cell>
        </row>
        <row r="594">
          <cell r="A594" t="str">
            <v>U odnosu na stanje početkom godine, ove obaveze imaju SMANJENJE, za 178 KM ili 3,9 %.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opLeftCell="C1" workbookViewId="0">
      <selection activeCell="E1" sqref="E1"/>
    </sheetView>
  </sheetViews>
  <sheetFormatPr defaultRowHeight="12.75"/>
  <cols>
    <col min="1" max="1" width="8.140625" style="14" customWidth="1"/>
    <col min="2" max="2" width="68.140625" style="12" customWidth="1"/>
    <col min="3" max="3" width="12" style="14" customWidth="1"/>
    <col min="4" max="4" width="11.7109375" style="19" customWidth="1"/>
    <col min="5" max="5" width="59" style="13" customWidth="1"/>
    <col min="6" max="16384" width="9.140625" style="12"/>
  </cols>
  <sheetData>
    <row r="1" spans="1:5" ht="15">
      <c r="A1" s="57" t="s">
        <v>3</v>
      </c>
      <c r="B1" s="57"/>
      <c r="D1" s="17" t="s">
        <v>187</v>
      </c>
      <c r="E1" s="18" t="s">
        <v>278</v>
      </c>
    </row>
    <row r="3" spans="1:5">
      <c r="A3" s="58" t="s">
        <v>178</v>
      </c>
      <c r="B3" s="58"/>
      <c r="C3" s="16"/>
    </row>
    <row r="5" spans="1:5" ht="15">
      <c r="A5" s="14" t="s">
        <v>104</v>
      </c>
      <c r="B5" s="12" t="s">
        <v>179</v>
      </c>
      <c r="C5" s="15" t="s">
        <v>183</v>
      </c>
    </row>
    <row r="6" spans="1:5" ht="15">
      <c r="A6" s="14" t="s">
        <v>106</v>
      </c>
      <c r="B6" s="12" t="s">
        <v>180</v>
      </c>
      <c r="C6" s="15" t="s">
        <v>184</v>
      </c>
    </row>
    <row r="7" spans="1:5" ht="15">
      <c r="A7" s="14" t="s">
        <v>108</v>
      </c>
      <c r="B7" s="12" t="s">
        <v>181</v>
      </c>
      <c r="C7" s="15" t="s">
        <v>185</v>
      </c>
    </row>
    <row r="8" spans="1:5" ht="15">
      <c r="A8" s="14" t="s">
        <v>112</v>
      </c>
      <c r="B8" s="12" t="s">
        <v>182</v>
      </c>
      <c r="C8" s="15" t="s">
        <v>186</v>
      </c>
    </row>
  </sheetData>
  <mergeCells count="2">
    <mergeCell ref="A1:B1"/>
    <mergeCell ref="A3:B3"/>
  </mergeCells>
  <hyperlinks>
    <hyperlink ref="C5" location="BU!A8" display="BU"/>
    <hyperlink ref="C6" location="BS!A8" display="BS"/>
    <hyperlink ref="C7" location="GT!A8" display="GT"/>
    <hyperlink ref="C8" location="NI!A8" display="NI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H86"/>
  <sheetViews>
    <sheetView showZeros="0" topLeftCell="A58" zoomScaleNormal="100" zoomScaleSheetLayoutView="100" workbookViewId="0">
      <selection activeCell="G36" sqref="G36"/>
    </sheetView>
  </sheetViews>
  <sheetFormatPr defaultRowHeight="15"/>
  <cols>
    <col min="1" max="1" width="7" customWidth="1"/>
    <col min="2" max="2" width="22.85546875" customWidth="1"/>
    <col min="3" max="3" width="25.140625" customWidth="1"/>
    <col min="4" max="6" width="3" customWidth="1"/>
    <col min="7" max="8" width="19.7109375" customWidth="1"/>
  </cols>
  <sheetData>
    <row r="1" spans="1:8">
      <c r="A1" s="72" t="s">
        <v>4</v>
      </c>
      <c r="B1" s="72"/>
      <c r="C1" s="73" t="s">
        <v>268</v>
      </c>
      <c r="D1" s="73"/>
      <c r="E1" s="73"/>
      <c r="F1" s="73"/>
      <c r="G1" s="73"/>
      <c r="H1" s="73"/>
    </row>
    <row r="2" spans="1:8">
      <c r="A2" s="72" t="s">
        <v>5</v>
      </c>
      <c r="B2" s="72"/>
      <c r="C2" s="73" t="s">
        <v>269</v>
      </c>
      <c r="D2" s="73"/>
      <c r="E2" s="73"/>
      <c r="F2" s="73"/>
      <c r="G2" s="73"/>
      <c r="H2" s="73"/>
    </row>
    <row r="3" spans="1:8">
      <c r="A3" s="72" t="s">
        <v>1</v>
      </c>
      <c r="B3" s="72"/>
      <c r="C3" s="73" t="s">
        <v>275</v>
      </c>
      <c r="D3" s="73"/>
      <c r="E3" s="73"/>
      <c r="F3" s="73"/>
      <c r="G3" s="73"/>
      <c r="H3" s="73"/>
    </row>
    <row r="4" spans="1:8">
      <c r="A4" s="72" t="s">
        <v>2</v>
      </c>
      <c r="B4" s="72"/>
      <c r="C4" s="73" t="s">
        <v>264</v>
      </c>
      <c r="D4" s="73"/>
      <c r="E4" s="73"/>
      <c r="F4" s="73"/>
      <c r="G4" s="73"/>
      <c r="H4" s="73"/>
    </row>
    <row r="5" spans="1:8" ht="16.5">
      <c r="A5" s="72" t="s">
        <v>6</v>
      </c>
      <c r="B5" s="72"/>
      <c r="C5" s="71" t="s">
        <v>264</v>
      </c>
      <c r="D5" s="71"/>
      <c r="E5" s="71"/>
      <c r="F5" s="71"/>
      <c r="G5" s="71"/>
      <c r="H5" s="71"/>
    </row>
    <row r="6" spans="1:8" ht="16.5">
      <c r="A6" s="72" t="s">
        <v>188</v>
      </c>
      <c r="B6" s="72"/>
      <c r="C6" s="71" t="s">
        <v>270</v>
      </c>
      <c r="D6" s="71"/>
      <c r="E6" s="71"/>
      <c r="F6" s="71"/>
      <c r="G6" s="71"/>
      <c r="H6" s="71"/>
    </row>
    <row r="7" spans="1:8">
      <c r="A7" s="20"/>
      <c r="B7" s="20"/>
      <c r="C7" s="20"/>
      <c r="D7" s="20"/>
      <c r="E7" s="20"/>
      <c r="F7" s="20"/>
      <c r="G7" s="20"/>
      <c r="H7" s="20"/>
    </row>
    <row r="8" spans="1:8" ht="15.75">
      <c r="A8" s="66" t="s">
        <v>273</v>
      </c>
      <c r="B8" s="66"/>
      <c r="C8" s="66"/>
      <c r="D8" s="66"/>
      <c r="E8" s="66"/>
      <c r="F8" s="66"/>
      <c r="G8" s="66"/>
      <c r="H8" s="66"/>
    </row>
    <row r="9" spans="1:8">
      <c r="A9" s="67" t="s">
        <v>189</v>
      </c>
      <c r="B9" s="67"/>
      <c r="C9" s="67"/>
      <c r="D9" s="67"/>
      <c r="E9" s="67"/>
      <c r="F9" s="67"/>
      <c r="G9" s="67"/>
      <c r="H9" s="67"/>
    </row>
    <row r="10" spans="1:8">
      <c r="A10" s="68" t="s">
        <v>284</v>
      </c>
      <c r="B10" s="68"/>
      <c r="C10" s="68"/>
      <c r="D10" s="68"/>
      <c r="E10" s="68"/>
      <c r="F10" s="68"/>
      <c r="G10" s="68"/>
      <c r="H10" s="68"/>
    </row>
    <row r="11" spans="1:8">
      <c r="A11" s="21"/>
      <c r="B11" s="69"/>
      <c r="C11" s="69"/>
      <c r="D11" s="21"/>
      <c r="E11" s="21"/>
      <c r="F11" s="21"/>
      <c r="G11" s="21"/>
      <c r="H11" s="22" t="s">
        <v>45</v>
      </c>
    </row>
    <row r="12" spans="1:8" ht="25.5">
      <c r="A12" s="3" t="s">
        <v>8</v>
      </c>
      <c r="B12" s="70" t="s">
        <v>22</v>
      </c>
      <c r="C12" s="70"/>
      <c r="D12" s="70" t="s">
        <v>47</v>
      </c>
      <c r="E12" s="70"/>
      <c r="F12" s="70"/>
      <c r="G12" s="3" t="s">
        <v>111</v>
      </c>
      <c r="H12" s="3" t="s">
        <v>46</v>
      </c>
    </row>
    <row r="13" spans="1:8">
      <c r="A13" s="5">
        <v>1</v>
      </c>
      <c r="B13" s="65">
        <v>2</v>
      </c>
      <c r="C13" s="65"/>
      <c r="D13" s="65">
        <v>3</v>
      </c>
      <c r="E13" s="65"/>
      <c r="F13" s="65"/>
      <c r="G13" s="5">
        <v>4</v>
      </c>
      <c r="H13" s="5">
        <v>5</v>
      </c>
    </row>
    <row r="14" spans="1:8" ht="16.5" customHeight="1">
      <c r="A14" s="7"/>
      <c r="B14" s="64" t="s">
        <v>190</v>
      </c>
      <c r="C14" s="64"/>
      <c r="D14" s="10">
        <v>2</v>
      </c>
      <c r="E14" s="10" t="s">
        <v>0</v>
      </c>
      <c r="F14" s="11">
        <v>1</v>
      </c>
      <c r="G14" s="31"/>
      <c r="H14" s="31"/>
    </row>
    <row r="15" spans="1:8" ht="15.75">
      <c r="A15" s="7"/>
      <c r="B15" s="64" t="s">
        <v>166</v>
      </c>
      <c r="C15" s="64"/>
      <c r="D15" s="10">
        <v>2</v>
      </c>
      <c r="E15" s="10" t="s">
        <v>0</v>
      </c>
      <c r="F15" s="11">
        <v>2</v>
      </c>
      <c r="G15" s="31">
        <f>SUM(G16:G19)</f>
        <v>8532</v>
      </c>
      <c r="H15" s="31">
        <f>SUM(H16:H19)</f>
        <v>426733</v>
      </c>
    </row>
    <row r="16" spans="1:8" ht="16.5" customHeight="1">
      <c r="A16" s="7">
        <v>700</v>
      </c>
      <c r="B16" s="63" t="s">
        <v>167</v>
      </c>
      <c r="C16" s="63"/>
      <c r="D16" s="10">
        <v>2</v>
      </c>
      <c r="E16" s="10" t="s">
        <v>0</v>
      </c>
      <c r="F16" s="11">
        <v>3</v>
      </c>
      <c r="G16" s="23"/>
      <c r="H16" s="23">
        <v>391630</v>
      </c>
    </row>
    <row r="17" spans="1:8" ht="30" customHeight="1">
      <c r="A17" s="7">
        <v>701.702</v>
      </c>
      <c r="B17" s="63" t="s">
        <v>77</v>
      </c>
      <c r="C17" s="63"/>
      <c r="D17" s="10">
        <v>2</v>
      </c>
      <c r="E17" s="10" t="s">
        <v>0</v>
      </c>
      <c r="F17" s="11">
        <v>4</v>
      </c>
      <c r="G17" s="23">
        <v>8532</v>
      </c>
      <c r="H17" s="23">
        <v>35103</v>
      </c>
    </row>
    <row r="18" spans="1:8" ht="15.75">
      <c r="A18" s="7">
        <v>703</v>
      </c>
      <c r="B18" s="63" t="s">
        <v>78</v>
      </c>
      <c r="C18" s="63"/>
      <c r="D18" s="10">
        <v>2</v>
      </c>
      <c r="E18" s="10" t="s">
        <v>0</v>
      </c>
      <c r="F18" s="11">
        <v>5</v>
      </c>
      <c r="G18" s="23">
        <v>0</v>
      </c>
      <c r="H18" s="23">
        <v>0</v>
      </c>
    </row>
    <row r="19" spans="1:8" ht="16.5" customHeight="1">
      <c r="A19" s="7">
        <v>709</v>
      </c>
      <c r="B19" s="63" t="s">
        <v>79</v>
      </c>
      <c r="C19" s="63"/>
      <c r="D19" s="10">
        <v>2</v>
      </c>
      <c r="E19" s="10" t="s">
        <v>0</v>
      </c>
      <c r="F19" s="11">
        <v>6</v>
      </c>
      <c r="G19" s="23"/>
      <c r="H19" s="23"/>
    </row>
    <row r="20" spans="1:8" ht="15.75">
      <c r="A20" s="7"/>
      <c r="B20" s="64" t="s">
        <v>191</v>
      </c>
      <c r="C20" s="64"/>
      <c r="D20" s="10">
        <v>2</v>
      </c>
      <c r="E20" s="10" t="s">
        <v>0</v>
      </c>
      <c r="F20" s="11">
        <v>7</v>
      </c>
      <c r="G20" s="31">
        <f>SUM(G21:G24)</f>
        <v>720</v>
      </c>
      <c r="H20" s="31">
        <f>SUM(H21:H24)</f>
        <v>11775</v>
      </c>
    </row>
    <row r="21" spans="1:8" ht="15.75">
      <c r="A21" s="7">
        <v>710</v>
      </c>
      <c r="B21" s="63" t="s">
        <v>192</v>
      </c>
      <c r="C21" s="63"/>
      <c r="D21" s="10">
        <v>2</v>
      </c>
      <c r="E21" s="10" t="s">
        <v>0</v>
      </c>
      <c r="F21" s="11">
        <v>8</v>
      </c>
      <c r="G21" s="23">
        <v>720</v>
      </c>
      <c r="H21" s="23">
        <v>11775</v>
      </c>
    </row>
    <row r="22" spans="1:8" ht="15.75">
      <c r="A22" s="7">
        <v>711</v>
      </c>
      <c r="B22" s="63" t="s">
        <v>193</v>
      </c>
      <c r="C22" s="63"/>
      <c r="D22" s="10">
        <v>2</v>
      </c>
      <c r="E22" s="10" t="s">
        <v>0</v>
      </c>
      <c r="F22" s="11">
        <v>9</v>
      </c>
      <c r="G22" s="23">
        <v>0</v>
      </c>
      <c r="H22" s="23">
        <v>0</v>
      </c>
    </row>
    <row r="23" spans="1:8" ht="15.75">
      <c r="A23" s="7">
        <v>712</v>
      </c>
      <c r="B23" s="63" t="s">
        <v>194</v>
      </c>
      <c r="C23" s="63"/>
      <c r="D23" s="10">
        <v>2</v>
      </c>
      <c r="E23" s="10">
        <v>1</v>
      </c>
      <c r="F23" s="10" t="s">
        <v>0</v>
      </c>
      <c r="G23" s="23">
        <v>0</v>
      </c>
      <c r="H23" s="23">
        <v>0</v>
      </c>
    </row>
    <row r="24" spans="1:8" ht="15.75" customHeight="1">
      <c r="A24" s="7">
        <v>719</v>
      </c>
      <c r="B24" s="63" t="s">
        <v>195</v>
      </c>
      <c r="C24" s="63"/>
      <c r="D24" s="10">
        <v>2</v>
      </c>
      <c r="E24" s="10">
        <v>1</v>
      </c>
      <c r="F24" s="11">
        <v>1</v>
      </c>
      <c r="G24" s="23">
        <v>0</v>
      </c>
      <c r="H24" s="23">
        <v>0</v>
      </c>
    </row>
    <row r="25" spans="1:8" ht="15.75" customHeight="1">
      <c r="A25" s="7"/>
      <c r="B25" s="64" t="s">
        <v>80</v>
      </c>
      <c r="C25" s="64"/>
      <c r="D25" s="10">
        <v>2</v>
      </c>
      <c r="E25" s="10">
        <v>1</v>
      </c>
      <c r="F25" s="11">
        <v>2</v>
      </c>
      <c r="G25" s="31">
        <f>SUM(G26:G33)</f>
        <v>228900</v>
      </c>
      <c r="H25" s="31">
        <f>SUM(H26:H33)</f>
        <v>896557</v>
      </c>
    </row>
    <row r="26" spans="1:8" ht="15.75">
      <c r="A26" s="7">
        <v>600</v>
      </c>
      <c r="B26" s="63" t="s">
        <v>81</v>
      </c>
      <c r="C26" s="63"/>
      <c r="D26" s="10">
        <v>2</v>
      </c>
      <c r="E26" s="10">
        <v>1</v>
      </c>
      <c r="F26" s="11">
        <v>3</v>
      </c>
      <c r="G26" s="23">
        <v>168789</v>
      </c>
      <c r="H26" s="23">
        <v>638131</v>
      </c>
    </row>
    <row r="27" spans="1:8" ht="15.75" customHeight="1">
      <c r="A27" s="7">
        <v>601</v>
      </c>
      <c r="B27" s="63" t="s">
        <v>82</v>
      </c>
      <c r="C27" s="63"/>
      <c r="D27" s="10">
        <v>2</v>
      </c>
      <c r="E27" s="10">
        <v>1</v>
      </c>
      <c r="F27" s="11">
        <v>4</v>
      </c>
      <c r="G27" s="23">
        <v>8889</v>
      </c>
      <c r="H27" s="23">
        <v>11472</v>
      </c>
    </row>
    <row r="28" spans="1:8" ht="15.75" customHeight="1">
      <c r="A28" s="7">
        <v>602</v>
      </c>
      <c r="B28" s="63" t="s">
        <v>83</v>
      </c>
      <c r="C28" s="63"/>
      <c r="D28" s="10">
        <v>2</v>
      </c>
      <c r="E28" s="10">
        <v>1</v>
      </c>
      <c r="F28" s="11">
        <v>5</v>
      </c>
      <c r="G28" s="23">
        <v>0</v>
      </c>
      <c r="H28" s="23">
        <v>0</v>
      </c>
    </row>
    <row r="29" spans="1:8" ht="15.75">
      <c r="A29" s="7">
        <v>603</v>
      </c>
      <c r="B29" s="63" t="s">
        <v>84</v>
      </c>
      <c r="C29" s="63"/>
      <c r="D29" s="10">
        <v>2</v>
      </c>
      <c r="E29" s="10">
        <v>1</v>
      </c>
      <c r="F29" s="11">
        <v>6</v>
      </c>
      <c r="G29" s="23">
        <v>11480</v>
      </c>
      <c r="H29" s="23">
        <v>39587</v>
      </c>
    </row>
    <row r="30" spans="1:8" ht="15.75">
      <c r="A30" s="7">
        <v>604</v>
      </c>
      <c r="B30" s="63" t="s">
        <v>85</v>
      </c>
      <c r="C30" s="63"/>
      <c r="D30" s="10">
        <v>2</v>
      </c>
      <c r="E30" s="10">
        <v>1</v>
      </c>
      <c r="F30" s="11">
        <v>7</v>
      </c>
      <c r="G30" s="23">
        <v>0</v>
      </c>
      <c r="H30" s="23">
        <v>0</v>
      </c>
    </row>
    <row r="31" spans="1:8" ht="15.75">
      <c r="A31" s="7">
        <v>605</v>
      </c>
      <c r="B31" s="63" t="s">
        <v>86</v>
      </c>
      <c r="C31" s="63"/>
      <c r="D31" s="10">
        <v>2</v>
      </c>
      <c r="E31" s="10">
        <v>1</v>
      </c>
      <c r="F31" s="11">
        <v>8</v>
      </c>
      <c r="G31" s="23">
        <v>4753</v>
      </c>
      <c r="H31" s="23">
        <v>18955</v>
      </c>
    </row>
    <row r="32" spans="1:8" ht="16.5" customHeight="1">
      <c r="A32" s="7">
        <v>607</v>
      </c>
      <c r="B32" s="63" t="s">
        <v>87</v>
      </c>
      <c r="C32" s="63"/>
      <c r="D32" s="10">
        <v>2</v>
      </c>
      <c r="E32" s="10">
        <v>1</v>
      </c>
      <c r="F32" s="11">
        <v>9</v>
      </c>
      <c r="G32" s="23">
        <v>0</v>
      </c>
      <c r="H32" s="23">
        <v>0</v>
      </c>
    </row>
    <row r="33" spans="1:8" ht="15.75">
      <c r="A33" s="7">
        <v>606.60900000000004</v>
      </c>
      <c r="B33" s="63" t="s">
        <v>88</v>
      </c>
      <c r="C33" s="63"/>
      <c r="D33" s="10">
        <v>2</v>
      </c>
      <c r="E33" s="10">
        <v>2</v>
      </c>
      <c r="F33" s="10" t="s">
        <v>0</v>
      </c>
      <c r="G33" s="23">
        <v>34989</v>
      </c>
      <c r="H33" s="23">
        <v>188412</v>
      </c>
    </row>
    <row r="34" spans="1:8" ht="16.5" customHeight="1">
      <c r="A34" s="7"/>
      <c r="B34" s="64" t="s">
        <v>196</v>
      </c>
      <c r="C34" s="64"/>
      <c r="D34" s="10">
        <v>2</v>
      </c>
      <c r="E34" s="10">
        <v>2</v>
      </c>
      <c r="F34" s="11">
        <v>1</v>
      </c>
      <c r="G34" s="31">
        <f>SUM(G35:G38)</f>
        <v>21</v>
      </c>
      <c r="H34" s="31">
        <f>SUM(H35:H38)</f>
        <v>31431</v>
      </c>
    </row>
    <row r="35" spans="1:8" ht="15.75" customHeight="1">
      <c r="A35" s="7">
        <v>610</v>
      </c>
      <c r="B35" s="63" t="s">
        <v>197</v>
      </c>
      <c r="C35" s="63"/>
      <c r="D35" s="10">
        <v>2</v>
      </c>
      <c r="E35" s="10">
        <v>2</v>
      </c>
      <c r="F35" s="11">
        <v>2</v>
      </c>
      <c r="G35" s="23">
        <v>21</v>
      </c>
      <c r="H35" s="23">
        <v>31431</v>
      </c>
    </row>
    <row r="36" spans="1:8" ht="15.75" customHeight="1">
      <c r="A36" s="7">
        <v>611</v>
      </c>
      <c r="B36" s="63" t="s">
        <v>198</v>
      </c>
      <c r="C36" s="63"/>
      <c r="D36" s="10">
        <v>2</v>
      </c>
      <c r="E36" s="10">
        <v>2</v>
      </c>
      <c r="F36" s="11">
        <v>3</v>
      </c>
      <c r="G36" s="23">
        <v>0</v>
      </c>
      <c r="H36" s="23">
        <v>0</v>
      </c>
    </row>
    <row r="37" spans="1:8" ht="15.75">
      <c r="A37" s="7">
        <v>612</v>
      </c>
      <c r="B37" s="63" t="s">
        <v>199</v>
      </c>
      <c r="C37" s="63"/>
      <c r="D37" s="10">
        <v>2</v>
      </c>
      <c r="E37" s="10">
        <v>2</v>
      </c>
      <c r="F37" s="11">
        <v>4</v>
      </c>
      <c r="G37" s="23">
        <v>0</v>
      </c>
      <c r="H37" s="23">
        <v>0</v>
      </c>
    </row>
    <row r="38" spans="1:8" ht="15.75" customHeight="1">
      <c r="A38" s="7" t="s">
        <v>74</v>
      </c>
      <c r="B38" s="63" t="s">
        <v>200</v>
      </c>
      <c r="C38" s="63"/>
      <c r="D38" s="10">
        <v>2</v>
      </c>
      <c r="E38" s="10">
        <v>2</v>
      </c>
      <c r="F38" s="11">
        <v>5</v>
      </c>
      <c r="G38" s="23"/>
      <c r="H38" s="23"/>
    </row>
    <row r="39" spans="1:8" ht="16.5" customHeight="1">
      <c r="A39" s="7"/>
      <c r="B39" s="64" t="s">
        <v>201</v>
      </c>
      <c r="C39" s="64"/>
      <c r="D39" s="10"/>
      <c r="E39" s="10"/>
      <c r="F39" s="11"/>
      <c r="G39" s="23"/>
      <c r="H39" s="23"/>
    </row>
    <row r="40" spans="1:8" ht="15.75" customHeight="1">
      <c r="A40" s="7"/>
      <c r="B40" s="63" t="s">
        <v>202</v>
      </c>
      <c r="C40" s="63"/>
      <c r="D40" s="10">
        <v>2</v>
      </c>
      <c r="E40" s="10">
        <v>2</v>
      </c>
      <c r="F40" s="11">
        <v>6</v>
      </c>
      <c r="G40" s="23">
        <f>IF((G15+G20)-(G25+G34)&gt;0,(G15+G20)-(G25+G34),0)</f>
        <v>0</v>
      </c>
      <c r="H40" s="23">
        <f>IF((H15+H20)-(H25+H34)&gt;0,(H15+H20)-(H25+H34),0)</f>
        <v>0</v>
      </c>
    </row>
    <row r="41" spans="1:8" ht="15.75">
      <c r="A41" s="7"/>
      <c r="B41" s="63" t="s">
        <v>203</v>
      </c>
      <c r="C41" s="63"/>
      <c r="D41" s="10">
        <v>2</v>
      </c>
      <c r="E41" s="10">
        <v>2</v>
      </c>
      <c r="F41" s="11">
        <v>7</v>
      </c>
      <c r="G41" s="23">
        <f>IF((G25+G34)-(G15+G20)&gt;0,(G25+G34)-(G15+G20),0)</f>
        <v>219669</v>
      </c>
      <c r="H41" s="23">
        <f>IF((H25+H34)-(H15+H20)&gt;0,(H25+H34)-(H15+H20),0)</f>
        <v>489480</v>
      </c>
    </row>
    <row r="42" spans="1:8" ht="15.75">
      <c r="A42" s="7"/>
      <c r="B42" s="64" t="s">
        <v>204</v>
      </c>
      <c r="C42" s="64"/>
      <c r="D42" s="10">
        <v>2</v>
      </c>
      <c r="E42" s="10">
        <v>2</v>
      </c>
      <c r="F42" s="11">
        <v>8</v>
      </c>
      <c r="G42" s="31">
        <f>SUM(G43:G44)</f>
        <v>0</v>
      </c>
      <c r="H42" s="31">
        <f>SUM(H43:H44)</f>
        <v>0</v>
      </c>
    </row>
    <row r="43" spans="1:8" ht="15.75">
      <c r="A43" s="7">
        <v>730</v>
      </c>
      <c r="B43" s="63" t="s">
        <v>168</v>
      </c>
      <c r="C43" s="63"/>
      <c r="D43" s="10">
        <v>2</v>
      </c>
      <c r="E43" s="10">
        <v>2</v>
      </c>
      <c r="F43" s="11">
        <v>9</v>
      </c>
      <c r="G43" s="23">
        <v>0</v>
      </c>
      <c r="H43" s="23">
        <v>0</v>
      </c>
    </row>
    <row r="44" spans="1:8" ht="16.5" customHeight="1">
      <c r="A44" s="7">
        <v>739</v>
      </c>
      <c r="B44" s="63" t="s">
        <v>205</v>
      </c>
      <c r="C44" s="63"/>
      <c r="D44" s="10">
        <v>2</v>
      </c>
      <c r="E44" s="10">
        <v>3</v>
      </c>
      <c r="F44" s="10" t="s">
        <v>0</v>
      </c>
      <c r="G44" s="23">
        <v>0</v>
      </c>
      <c r="H44" s="23">
        <v>0</v>
      </c>
    </row>
    <row r="45" spans="1:8" ht="15.75" customHeight="1">
      <c r="A45" s="7"/>
      <c r="B45" s="64" t="s">
        <v>206</v>
      </c>
      <c r="C45" s="64"/>
      <c r="D45" s="10">
        <v>2</v>
      </c>
      <c r="E45" s="10">
        <v>3</v>
      </c>
      <c r="F45" s="11">
        <v>1</v>
      </c>
      <c r="G45" s="31">
        <f>SUM(G46:G47)</f>
        <v>0</v>
      </c>
      <c r="H45" s="31">
        <f>SUM(H46:H47)</f>
        <v>0</v>
      </c>
    </row>
    <row r="46" spans="1:8" ht="15.75">
      <c r="A46" s="7">
        <v>630</v>
      </c>
      <c r="B46" s="63" t="s">
        <v>89</v>
      </c>
      <c r="C46" s="63"/>
      <c r="D46" s="10">
        <v>2</v>
      </c>
      <c r="E46" s="10">
        <v>3</v>
      </c>
      <c r="F46" s="11">
        <v>2</v>
      </c>
      <c r="G46" s="23">
        <v>0</v>
      </c>
      <c r="H46" s="23">
        <v>0</v>
      </c>
    </row>
    <row r="47" spans="1:8" ht="16.5" customHeight="1">
      <c r="A47" s="7">
        <v>639</v>
      </c>
      <c r="B47" s="63" t="s">
        <v>207</v>
      </c>
      <c r="C47" s="63"/>
      <c r="D47" s="10">
        <v>2</v>
      </c>
      <c r="E47" s="10">
        <v>3</v>
      </c>
      <c r="F47" s="11">
        <v>3</v>
      </c>
      <c r="G47" s="23">
        <v>0</v>
      </c>
      <c r="H47" s="23">
        <v>0</v>
      </c>
    </row>
    <row r="48" spans="1:8" ht="15.75">
      <c r="A48" s="7"/>
      <c r="B48" s="64" t="s">
        <v>208</v>
      </c>
      <c r="C48" s="64"/>
      <c r="D48" s="10"/>
      <c r="E48" s="10"/>
      <c r="F48" s="11"/>
      <c r="G48" s="23"/>
      <c r="H48" s="23"/>
    </row>
    <row r="49" spans="1:8" ht="15.75" customHeight="1">
      <c r="A49" s="7"/>
      <c r="B49" s="63" t="s">
        <v>209</v>
      </c>
      <c r="C49" s="63"/>
      <c r="D49" s="10">
        <v>2</v>
      </c>
      <c r="E49" s="10">
        <v>3</v>
      </c>
      <c r="F49" s="11">
        <v>4</v>
      </c>
      <c r="G49" s="23">
        <f>IF((G40-G41)+(G42-G45)&gt;0,(G40-G41)+(G42-G45),0)</f>
        <v>0</v>
      </c>
      <c r="H49" s="23">
        <f>IF((H40-H41)+(H42-H45)&gt;0,(H40-H41)+(H42-H45),0)</f>
        <v>0</v>
      </c>
    </row>
    <row r="50" spans="1:8" ht="16.5" customHeight="1">
      <c r="A50" s="7"/>
      <c r="B50" s="63" t="s">
        <v>210</v>
      </c>
      <c r="C50" s="63"/>
      <c r="D50" s="10">
        <v>2</v>
      </c>
      <c r="E50" s="10">
        <v>3</v>
      </c>
      <c r="F50" s="11">
        <v>5</v>
      </c>
      <c r="G50" s="23">
        <f>IF((G41-G40)+(G45-G42)&gt;0,(G41-G40)+(G45-G42),0)</f>
        <v>219669</v>
      </c>
      <c r="H50" s="23">
        <f>IF((H41-H40)+(H45-H42)&gt;0,(H41-H40)+(H45-H42),0)</f>
        <v>489480</v>
      </c>
    </row>
    <row r="51" spans="1:8" ht="15.75">
      <c r="A51" s="7"/>
      <c r="B51" s="64" t="s">
        <v>90</v>
      </c>
      <c r="C51" s="64"/>
      <c r="D51" s="10">
        <v>2</v>
      </c>
      <c r="E51" s="10">
        <v>3</v>
      </c>
      <c r="F51" s="11">
        <v>6</v>
      </c>
      <c r="G51" s="31">
        <f>G52+G53-G54</f>
        <v>0</v>
      </c>
      <c r="H51" s="31">
        <f>H52+H53-H54</f>
        <v>0</v>
      </c>
    </row>
    <row r="52" spans="1:8" ht="15.75">
      <c r="A52" s="7">
        <v>821</v>
      </c>
      <c r="B52" s="63" t="s">
        <v>91</v>
      </c>
      <c r="C52" s="63"/>
      <c r="D52" s="10">
        <v>2</v>
      </c>
      <c r="E52" s="10">
        <v>3</v>
      </c>
      <c r="F52" s="11">
        <v>7</v>
      </c>
      <c r="G52" s="23"/>
      <c r="H52" s="23"/>
    </row>
    <row r="53" spans="1:8" ht="15.75">
      <c r="A53" s="7" t="s">
        <v>75</v>
      </c>
      <c r="B53" s="63" t="s">
        <v>92</v>
      </c>
      <c r="C53" s="63"/>
      <c r="D53" s="10">
        <v>2</v>
      </c>
      <c r="E53" s="10">
        <v>3</v>
      </c>
      <c r="F53" s="11">
        <v>8</v>
      </c>
      <c r="G53" s="23"/>
      <c r="H53" s="23"/>
    </row>
    <row r="54" spans="1:8" ht="16.5" customHeight="1">
      <c r="A54" s="7" t="s">
        <v>75</v>
      </c>
      <c r="B54" s="63" t="s">
        <v>93</v>
      </c>
      <c r="C54" s="63"/>
      <c r="D54" s="10">
        <v>2</v>
      </c>
      <c r="E54" s="10">
        <v>3</v>
      </c>
      <c r="F54" s="11">
        <v>9</v>
      </c>
      <c r="G54" s="23"/>
      <c r="H54" s="23"/>
    </row>
    <row r="55" spans="1:8" ht="16.5" customHeight="1">
      <c r="A55" s="7"/>
      <c r="B55" s="64" t="s">
        <v>211</v>
      </c>
      <c r="C55" s="64"/>
      <c r="D55" s="10"/>
      <c r="E55" s="10"/>
      <c r="F55" s="11"/>
      <c r="G55" s="23"/>
      <c r="H55" s="23"/>
    </row>
    <row r="56" spans="1:8" ht="16.5" customHeight="1">
      <c r="A56" s="7"/>
      <c r="B56" s="63" t="s">
        <v>212</v>
      </c>
      <c r="C56" s="63"/>
      <c r="D56" s="10">
        <v>2</v>
      </c>
      <c r="E56" s="10">
        <v>4</v>
      </c>
      <c r="F56" s="10" t="s">
        <v>0</v>
      </c>
      <c r="G56" s="23">
        <f>IF((G49-G50)-(G52+G53)+G54&gt;0,(G49-G50)-(G52+G53)+G54,0)</f>
        <v>0</v>
      </c>
      <c r="H56" s="23">
        <f>IF((H49-H50)-(H52+H53)+H54&gt;0,(H49-H50)-(H52+H53)+H54,0)</f>
        <v>0</v>
      </c>
    </row>
    <row r="57" spans="1:8" ht="16.5" customHeight="1">
      <c r="A57" s="7"/>
      <c r="B57" s="63" t="s">
        <v>213</v>
      </c>
      <c r="C57" s="63"/>
      <c r="D57" s="10">
        <v>2</v>
      </c>
      <c r="E57" s="10">
        <v>4</v>
      </c>
      <c r="F57" s="11">
        <v>1</v>
      </c>
      <c r="G57" s="23">
        <f>IF((G50-G49)+(G52+G53)-G54&gt;0,(G50-G49)+(G52+G53)-G54,0)</f>
        <v>219669</v>
      </c>
      <c r="H57" s="23">
        <f>IF((H50-H49)+(H52+H53)-H54&gt;0,(H50-H49)+(H52+H53)-H54,0)</f>
        <v>489480</v>
      </c>
    </row>
    <row r="58" spans="1:8" ht="15.75">
      <c r="A58" s="7"/>
      <c r="B58" s="63">
        <v>0</v>
      </c>
      <c r="C58" s="63"/>
      <c r="D58" s="10"/>
      <c r="E58" s="10"/>
      <c r="F58" s="11"/>
      <c r="G58" s="23"/>
      <c r="H58" s="23"/>
    </row>
    <row r="59" spans="1:8" ht="15.75">
      <c r="A59" s="7"/>
      <c r="B59" s="64" t="s">
        <v>214</v>
      </c>
      <c r="C59" s="64"/>
      <c r="D59" s="10"/>
      <c r="E59" s="10"/>
      <c r="F59" s="11"/>
      <c r="G59" s="23"/>
      <c r="H59" s="23"/>
    </row>
    <row r="60" spans="1:8" ht="15.75">
      <c r="A60" s="7"/>
      <c r="B60" s="64" t="s">
        <v>215</v>
      </c>
      <c r="C60" s="64"/>
      <c r="D60" s="10">
        <v>2</v>
      </c>
      <c r="E60" s="10">
        <v>4</v>
      </c>
      <c r="F60" s="11">
        <v>2</v>
      </c>
      <c r="G60" s="31">
        <f>SUM(G61:G66)</f>
        <v>8686595</v>
      </c>
      <c r="H60" s="31">
        <f>SUM(H61:H66)</f>
        <v>1144602</v>
      </c>
    </row>
    <row r="61" spans="1:8" ht="16.5" customHeight="1">
      <c r="A61" s="7">
        <v>720</v>
      </c>
      <c r="B61" s="63" t="s">
        <v>216</v>
      </c>
      <c r="C61" s="63"/>
      <c r="D61" s="10">
        <v>2</v>
      </c>
      <c r="E61" s="10">
        <v>4</v>
      </c>
      <c r="F61" s="11">
        <v>3</v>
      </c>
      <c r="G61" s="23">
        <v>8686595</v>
      </c>
      <c r="H61" s="23">
        <v>1144602</v>
      </c>
    </row>
    <row r="62" spans="1:8" ht="30" customHeight="1">
      <c r="A62" s="7">
        <v>721</v>
      </c>
      <c r="B62" s="63" t="s">
        <v>217</v>
      </c>
      <c r="C62" s="63"/>
      <c r="D62" s="10">
        <v>2</v>
      </c>
      <c r="E62" s="10">
        <v>4</v>
      </c>
      <c r="F62" s="11">
        <v>4</v>
      </c>
      <c r="G62" s="23">
        <v>0</v>
      </c>
      <c r="H62" s="23">
        <v>0</v>
      </c>
    </row>
    <row r="63" spans="1:8" ht="30" customHeight="1">
      <c r="A63" s="7">
        <v>722</v>
      </c>
      <c r="B63" s="63" t="s">
        <v>218</v>
      </c>
      <c r="C63" s="63"/>
      <c r="D63" s="10">
        <v>2</v>
      </c>
      <c r="E63" s="10">
        <v>4</v>
      </c>
      <c r="F63" s="11">
        <v>5</v>
      </c>
      <c r="G63" s="23">
        <v>0</v>
      </c>
      <c r="H63" s="23">
        <v>0</v>
      </c>
    </row>
    <row r="64" spans="1:8" ht="30" customHeight="1">
      <c r="A64" s="7">
        <v>723</v>
      </c>
      <c r="B64" s="63" t="s">
        <v>219</v>
      </c>
      <c r="C64" s="63"/>
      <c r="D64" s="10">
        <v>2</v>
      </c>
      <c r="E64" s="10">
        <v>4</v>
      </c>
      <c r="F64" s="11">
        <v>6</v>
      </c>
      <c r="G64" s="23">
        <v>0</v>
      </c>
      <c r="H64" s="23">
        <v>0</v>
      </c>
    </row>
    <row r="65" spans="1:8" ht="16.5" customHeight="1">
      <c r="A65" s="7" t="s">
        <v>76</v>
      </c>
      <c r="B65" s="63" t="s">
        <v>220</v>
      </c>
      <c r="C65" s="63"/>
      <c r="D65" s="10">
        <v>2</v>
      </c>
      <c r="E65" s="10">
        <v>4</v>
      </c>
      <c r="F65" s="11">
        <v>7</v>
      </c>
      <c r="G65" s="23">
        <v>0</v>
      </c>
      <c r="H65" s="23">
        <v>0</v>
      </c>
    </row>
    <row r="66" spans="1:8" ht="15.75" customHeight="1">
      <c r="A66" s="7">
        <v>729</v>
      </c>
      <c r="B66" s="63" t="s">
        <v>221</v>
      </c>
      <c r="C66" s="63"/>
      <c r="D66" s="10">
        <v>2</v>
      </c>
      <c r="E66" s="10">
        <v>4</v>
      </c>
      <c r="F66" s="11">
        <v>8</v>
      </c>
      <c r="G66" s="23">
        <v>0</v>
      </c>
      <c r="H66" s="23">
        <v>0</v>
      </c>
    </row>
    <row r="67" spans="1:8" ht="15.75" customHeight="1">
      <c r="A67" s="7"/>
      <c r="B67" s="64" t="s">
        <v>222</v>
      </c>
      <c r="C67" s="64"/>
      <c r="D67" s="10">
        <v>2</v>
      </c>
      <c r="E67" s="10">
        <v>4</v>
      </c>
      <c r="F67" s="11">
        <v>9</v>
      </c>
      <c r="G67" s="31">
        <f>SUM(G68:G73)</f>
        <v>8202166</v>
      </c>
      <c r="H67" s="31">
        <f>SUM(H68:H73)</f>
        <v>0</v>
      </c>
    </row>
    <row r="68" spans="1:8" ht="15.75">
      <c r="A68" s="7">
        <v>620</v>
      </c>
      <c r="B68" s="63" t="s">
        <v>223</v>
      </c>
      <c r="C68" s="63"/>
      <c r="D68" s="10">
        <v>2</v>
      </c>
      <c r="E68" s="10">
        <v>5</v>
      </c>
      <c r="F68" s="10" t="s">
        <v>0</v>
      </c>
      <c r="G68" s="23">
        <v>8202166</v>
      </c>
      <c r="H68" s="23">
        <v>0</v>
      </c>
    </row>
    <row r="69" spans="1:8" ht="30" customHeight="1">
      <c r="A69" s="7">
        <v>621</v>
      </c>
      <c r="B69" s="63" t="s">
        <v>224</v>
      </c>
      <c r="C69" s="63"/>
      <c r="D69" s="10">
        <v>2</v>
      </c>
      <c r="E69" s="10">
        <v>5</v>
      </c>
      <c r="F69" s="11">
        <v>1</v>
      </c>
      <c r="G69" s="23">
        <v>0</v>
      </c>
      <c r="H69" s="23">
        <v>0</v>
      </c>
    </row>
    <row r="70" spans="1:8" ht="30" customHeight="1">
      <c r="A70" s="7">
        <v>622</v>
      </c>
      <c r="B70" s="63" t="s">
        <v>225</v>
      </c>
      <c r="C70" s="63"/>
      <c r="D70" s="10">
        <v>2</v>
      </c>
      <c r="E70" s="10">
        <v>5</v>
      </c>
      <c r="F70" s="11">
        <v>2</v>
      </c>
      <c r="G70" s="23">
        <v>0</v>
      </c>
      <c r="H70" s="23">
        <v>0</v>
      </c>
    </row>
    <row r="71" spans="1:8" ht="15.75">
      <c r="A71" s="7">
        <v>623</v>
      </c>
      <c r="B71" s="63" t="s">
        <v>226</v>
      </c>
      <c r="C71" s="63"/>
      <c r="D71" s="10">
        <v>2</v>
      </c>
      <c r="E71" s="10">
        <v>5</v>
      </c>
      <c r="F71" s="11">
        <v>3</v>
      </c>
      <c r="G71" s="23">
        <v>0</v>
      </c>
      <c r="H71" s="23">
        <v>0</v>
      </c>
    </row>
    <row r="72" spans="1:8" ht="30" customHeight="1">
      <c r="A72" s="7" t="s">
        <v>265</v>
      </c>
      <c r="B72" s="63" t="s">
        <v>227</v>
      </c>
      <c r="C72" s="63"/>
      <c r="D72" s="10">
        <v>2</v>
      </c>
      <c r="E72" s="10">
        <v>5</v>
      </c>
      <c r="F72" s="11">
        <v>4</v>
      </c>
      <c r="G72" s="23">
        <v>0</v>
      </c>
      <c r="H72" s="23">
        <v>0</v>
      </c>
    </row>
    <row r="73" spans="1:8" ht="15.75" customHeight="1">
      <c r="A73" s="7">
        <v>629</v>
      </c>
      <c r="B73" s="63" t="s">
        <v>228</v>
      </c>
      <c r="C73" s="63"/>
      <c r="D73" s="10">
        <v>2</v>
      </c>
      <c r="E73" s="10">
        <v>5</v>
      </c>
      <c r="F73" s="11">
        <v>5</v>
      </c>
      <c r="G73" s="23">
        <v>0</v>
      </c>
      <c r="H73" s="23">
        <v>0</v>
      </c>
    </row>
    <row r="74" spans="1:8" ht="15.75" customHeight="1">
      <c r="A74" s="7"/>
      <c r="B74" s="64" t="s">
        <v>229</v>
      </c>
      <c r="C74" s="64"/>
      <c r="D74" s="10"/>
      <c r="E74" s="10"/>
      <c r="F74" s="11"/>
      <c r="G74" s="31">
        <f>G76+G75</f>
        <v>484429</v>
      </c>
      <c r="H74" s="31">
        <f>H76+H75</f>
        <v>1144602</v>
      </c>
    </row>
    <row r="75" spans="1:8" ht="16.5" customHeight="1">
      <c r="A75" s="7"/>
      <c r="B75" s="63" t="s">
        <v>230</v>
      </c>
      <c r="C75" s="63"/>
      <c r="D75" s="10">
        <v>2</v>
      </c>
      <c r="E75" s="10">
        <v>5</v>
      </c>
      <c r="F75" s="11">
        <v>6</v>
      </c>
      <c r="G75" s="23">
        <f>G61-G68</f>
        <v>484429</v>
      </c>
      <c r="H75" s="23">
        <v>1144602</v>
      </c>
    </row>
    <row r="76" spans="1:8" ht="15.75" customHeight="1">
      <c r="A76" s="7"/>
      <c r="B76" s="63" t="s">
        <v>231</v>
      </c>
      <c r="C76" s="63"/>
      <c r="D76" s="10">
        <v>2</v>
      </c>
      <c r="E76" s="10">
        <v>5</v>
      </c>
      <c r="F76" s="11">
        <v>7</v>
      </c>
      <c r="G76" s="23"/>
      <c r="H76" s="23"/>
    </row>
    <row r="77" spans="1:8" ht="30" customHeight="1">
      <c r="A77" s="7"/>
      <c r="B77" s="64" t="s">
        <v>94</v>
      </c>
      <c r="C77" s="64"/>
      <c r="D77" s="10"/>
      <c r="E77" s="10"/>
      <c r="F77" s="11"/>
      <c r="G77" s="23"/>
      <c r="H77" s="23"/>
    </row>
    <row r="78" spans="1:8" ht="16.5" customHeight="1">
      <c r="A78" s="7"/>
      <c r="B78" s="63" t="s">
        <v>169</v>
      </c>
      <c r="C78" s="63"/>
      <c r="D78" s="10">
        <v>2</v>
      </c>
      <c r="E78" s="10">
        <v>5</v>
      </c>
      <c r="F78" s="11">
        <v>8</v>
      </c>
      <c r="G78" s="23">
        <f>IF(G56-G57+G75-G76&gt;0,G56-G57+G75-G76,0)</f>
        <v>264760</v>
      </c>
      <c r="H78" s="23">
        <f>IF(H56-H57+H75-H76&gt;0,H56-H57+H75-H76,0)</f>
        <v>655122</v>
      </c>
    </row>
    <row r="79" spans="1:8" ht="16.5" customHeight="1">
      <c r="A79" s="7"/>
      <c r="B79" s="63" t="s">
        <v>95</v>
      </c>
      <c r="C79" s="63"/>
      <c r="D79" s="10">
        <v>2</v>
      </c>
      <c r="E79" s="10">
        <v>5</v>
      </c>
      <c r="F79" s="11">
        <v>9</v>
      </c>
      <c r="G79" s="23">
        <v>0</v>
      </c>
      <c r="H79" s="23">
        <v>0</v>
      </c>
    </row>
    <row r="80" spans="1:8" ht="16.5" customHeight="1">
      <c r="A80" s="7"/>
      <c r="B80" s="63" t="s">
        <v>96</v>
      </c>
      <c r="C80" s="63"/>
      <c r="D80" s="10">
        <v>2</v>
      </c>
      <c r="E80" s="10">
        <v>6</v>
      </c>
      <c r="F80" s="10" t="s">
        <v>0</v>
      </c>
      <c r="G80" s="23"/>
      <c r="H80" s="23"/>
    </row>
    <row r="81" spans="1:8" ht="16.5" customHeight="1">
      <c r="A81" s="7"/>
      <c r="B81" s="63" t="s">
        <v>97</v>
      </c>
      <c r="C81" s="63"/>
      <c r="D81" s="10">
        <v>2</v>
      </c>
      <c r="E81" s="10">
        <v>6</v>
      </c>
      <c r="F81" s="11">
        <v>1</v>
      </c>
      <c r="G81" s="23"/>
      <c r="H81" s="23"/>
    </row>
    <row r="82" spans="1:8" s="8" customFormat="1" ht="14.25">
      <c r="A82" s="1"/>
      <c r="B82" s="1"/>
      <c r="C82" s="1"/>
      <c r="D82" s="1"/>
      <c r="E82" s="1"/>
      <c r="F82" s="1"/>
      <c r="G82" s="35"/>
      <c r="H82" s="34"/>
    </row>
    <row r="83" spans="1:8" s="8" customFormat="1" ht="12.75">
      <c r="A83" s="61" t="s">
        <v>266</v>
      </c>
      <c r="B83" s="61"/>
      <c r="C83" s="24" t="s">
        <v>61</v>
      </c>
      <c r="D83" s="59" t="s">
        <v>60</v>
      </c>
      <c r="E83" s="59"/>
      <c r="F83" s="59"/>
      <c r="G83" s="62" t="s">
        <v>277</v>
      </c>
      <c r="H83" s="62"/>
    </row>
    <row r="84" spans="1:8" s="8" customFormat="1" ht="12.75">
      <c r="A84" s="24"/>
      <c r="B84" s="24"/>
      <c r="C84" s="24"/>
      <c r="D84" s="24"/>
      <c r="E84" s="24"/>
      <c r="F84" s="24"/>
      <c r="G84" s="59"/>
      <c r="H84" s="59"/>
    </row>
    <row r="85" spans="1:8" s="8" customFormat="1" ht="12.75">
      <c r="A85" s="59"/>
      <c r="B85" s="59"/>
      <c r="C85" s="24"/>
      <c r="D85" s="24"/>
      <c r="E85" s="24"/>
      <c r="F85" s="24"/>
      <c r="G85" s="24"/>
      <c r="H85" s="24"/>
    </row>
    <row r="86" spans="1:8">
      <c r="A86" s="25"/>
      <c r="B86" s="25"/>
      <c r="C86" s="26" t="s">
        <v>164</v>
      </c>
      <c r="D86" s="25"/>
      <c r="E86" s="25"/>
      <c r="F86" s="25"/>
      <c r="G86" s="60" t="s">
        <v>62</v>
      </c>
      <c r="H86" s="60"/>
    </row>
  </sheetData>
  <mergeCells count="94">
    <mergeCell ref="C6:H6"/>
    <mergeCell ref="A1:B1"/>
    <mergeCell ref="A2:B2"/>
    <mergeCell ref="A3:B3"/>
    <mergeCell ref="A4:B4"/>
    <mergeCell ref="A5:B5"/>
    <mergeCell ref="A6:B6"/>
    <mergeCell ref="C1:H1"/>
    <mergeCell ref="C2:H2"/>
    <mergeCell ref="C3:H3"/>
    <mergeCell ref="C4:H4"/>
    <mergeCell ref="C5:H5"/>
    <mergeCell ref="A8:H8"/>
    <mergeCell ref="A9:H9"/>
    <mergeCell ref="A10:H10"/>
    <mergeCell ref="B11:C11"/>
    <mergeCell ref="B12:C12"/>
    <mergeCell ref="D12:F12"/>
    <mergeCell ref="B23:C23"/>
    <mergeCell ref="B13:C13"/>
    <mergeCell ref="D13:F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77:C77"/>
    <mergeCell ref="A85:B85"/>
    <mergeCell ref="G86:H86"/>
    <mergeCell ref="A83:B83"/>
    <mergeCell ref="D83:F83"/>
    <mergeCell ref="G83:H83"/>
    <mergeCell ref="G84:H84"/>
  </mergeCells>
  <printOptions horizontalCentered="1"/>
  <pageMargins left="0.25" right="0.25" top="0.75" bottom="0.75" header="0.3" footer="0.3"/>
  <pageSetup paperSize="9" scale="94" orientation="portrait" blackAndWhite="1" r:id="rId1"/>
  <headerFooter>
    <oddFooter>&amp;L&amp;"Times New Roman,Italic"&amp;8Copyright by SoftGroup, Sarajevo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H90"/>
  <sheetViews>
    <sheetView showZeros="0" topLeftCell="A52" zoomScaleNormal="100" zoomScaleSheetLayoutView="100" workbookViewId="0">
      <selection activeCell="G83" sqref="G83"/>
    </sheetView>
  </sheetViews>
  <sheetFormatPr defaultRowHeight="15"/>
  <cols>
    <col min="1" max="1" width="7" customWidth="1"/>
    <col min="2" max="2" width="24.140625" customWidth="1"/>
    <col min="3" max="3" width="37.7109375" customWidth="1"/>
    <col min="4" max="4" width="3.42578125" customWidth="1"/>
    <col min="5" max="5" width="3.5703125" customWidth="1"/>
    <col min="6" max="6" width="3.28515625" customWidth="1"/>
    <col min="7" max="8" width="25.7109375" customWidth="1"/>
  </cols>
  <sheetData>
    <row r="1" spans="1:8">
      <c r="A1" s="72" t="s">
        <v>4</v>
      </c>
      <c r="B1" s="72"/>
      <c r="C1" s="73" t="s">
        <v>268</v>
      </c>
      <c r="D1" s="73"/>
      <c r="E1" s="73"/>
      <c r="F1" s="73"/>
      <c r="G1" s="73"/>
      <c r="H1" s="73"/>
    </row>
    <row r="2" spans="1:8">
      <c r="A2" s="72" t="s">
        <v>5</v>
      </c>
      <c r="B2" s="72"/>
      <c r="C2" s="73" t="s">
        <v>269</v>
      </c>
      <c r="D2" s="73"/>
      <c r="E2" s="73"/>
      <c r="F2" s="73"/>
      <c r="G2" s="73"/>
      <c r="H2" s="73"/>
    </row>
    <row r="3" spans="1:8">
      <c r="A3" s="72" t="s">
        <v>1</v>
      </c>
      <c r="B3" s="72"/>
      <c r="C3" s="73" t="s">
        <v>276</v>
      </c>
      <c r="D3" s="73"/>
      <c r="E3" s="73"/>
      <c r="F3" s="73"/>
      <c r="G3" s="73"/>
      <c r="H3" s="73"/>
    </row>
    <row r="4" spans="1:8">
      <c r="A4" s="72" t="s">
        <v>2</v>
      </c>
      <c r="B4" s="72"/>
      <c r="C4" s="73" t="s">
        <v>264</v>
      </c>
      <c r="D4" s="73"/>
      <c r="E4" s="73"/>
      <c r="F4" s="73"/>
      <c r="G4" s="73"/>
      <c r="H4" s="73"/>
    </row>
    <row r="5" spans="1:8" ht="16.5">
      <c r="A5" s="72" t="s">
        <v>6</v>
      </c>
      <c r="B5" s="72"/>
      <c r="C5" s="71" t="s">
        <v>264</v>
      </c>
      <c r="D5" s="71"/>
      <c r="E5" s="71"/>
      <c r="F5" s="71"/>
      <c r="G5" s="71"/>
      <c r="H5" s="71"/>
    </row>
    <row r="6" spans="1:8" ht="16.5">
      <c r="A6" s="72" t="s">
        <v>188</v>
      </c>
      <c r="B6" s="72"/>
      <c r="C6" s="71" t="s">
        <v>270</v>
      </c>
      <c r="D6" s="71"/>
      <c r="E6" s="71"/>
      <c r="F6" s="71"/>
      <c r="G6" s="71"/>
      <c r="H6" s="71"/>
    </row>
    <row r="7" spans="1:8">
      <c r="A7" s="20"/>
      <c r="B7" s="20"/>
      <c r="C7" s="20"/>
      <c r="D7" s="20"/>
      <c r="E7" s="20"/>
      <c r="F7" s="20"/>
      <c r="G7" s="20"/>
      <c r="H7" s="20"/>
    </row>
    <row r="8" spans="1:8" ht="15.75">
      <c r="A8" s="66" t="s">
        <v>274</v>
      </c>
      <c r="B8" s="66"/>
      <c r="C8" s="66"/>
      <c r="D8" s="66"/>
      <c r="E8" s="66"/>
      <c r="F8" s="66"/>
      <c r="G8" s="66"/>
      <c r="H8" s="66"/>
    </row>
    <row r="9" spans="1:8">
      <c r="A9" s="67" t="s">
        <v>232</v>
      </c>
      <c r="B9" s="67"/>
      <c r="C9" s="67"/>
      <c r="D9" s="67"/>
      <c r="E9" s="67"/>
      <c r="F9" s="67"/>
      <c r="G9" s="67"/>
      <c r="H9" s="67"/>
    </row>
    <row r="10" spans="1:8">
      <c r="A10" s="67" t="s">
        <v>285</v>
      </c>
      <c r="B10" s="67"/>
      <c r="C10" s="67"/>
      <c r="D10" s="67"/>
      <c r="E10" s="67"/>
      <c r="F10" s="67"/>
      <c r="G10" s="67"/>
      <c r="H10" s="67"/>
    </row>
    <row r="11" spans="1:8">
      <c r="A11" s="21"/>
      <c r="B11" s="69"/>
      <c r="C11" s="69"/>
      <c r="D11" s="21"/>
      <c r="E11" s="21"/>
      <c r="F11" s="21"/>
      <c r="G11" s="21"/>
      <c r="H11" s="22" t="s">
        <v>45</v>
      </c>
    </row>
    <row r="12" spans="1:8" ht="25.5">
      <c r="A12" s="27" t="s">
        <v>8</v>
      </c>
      <c r="B12" s="79" t="s">
        <v>22</v>
      </c>
      <c r="C12" s="79"/>
      <c r="D12" s="70" t="s">
        <v>47</v>
      </c>
      <c r="E12" s="70"/>
      <c r="F12" s="70"/>
      <c r="G12" s="2" t="s">
        <v>267</v>
      </c>
      <c r="H12" s="2" t="s">
        <v>46</v>
      </c>
    </row>
    <row r="13" spans="1:8">
      <c r="A13" s="28">
        <v>1</v>
      </c>
      <c r="B13" s="78">
        <v>2</v>
      </c>
      <c r="C13" s="78"/>
      <c r="D13" s="65">
        <v>3</v>
      </c>
      <c r="E13" s="65"/>
      <c r="F13" s="65"/>
      <c r="G13" s="4">
        <v>4</v>
      </c>
      <c r="H13" s="4">
        <v>5</v>
      </c>
    </row>
    <row r="14" spans="1:8" ht="15.75">
      <c r="A14" s="29"/>
      <c r="B14" s="76" t="s">
        <v>63</v>
      </c>
      <c r="C14" s="77"/>
      <c r="D14" s="9">
        <v>0</v>
      </c>
      <c r="E14" s="9">
        <v>0</v>
      </c>
      <c r="F14" s="6">
        <v>1</v>
      </c>
      <c r="G14" s="31">
        <f>G15+G16+G23+G32+G33</f>
        <v>26998358</v>
      </c>
      <c r="H14" s="31">
        <f>H15+H16+H23+H32+H33</f>
        <v>26741370</v>
      </c>
    </row>
    <row r="15" spans="1:8" ht="25.5">
      <c r="A15" s="29" t="s">
        <v>9</v>
      </c>
      <c r="B15" s="75" t="s">
        <v>23</v>
      </c>
      <c r="C15" s="75"/>
      <c r="D15" s="9">
        <v>0</v>
      </c>
      <c r="E15" s="9">
        <v>0</v>
      </c>
      <c r="F15" s="6">
        <v>2</v>
      </c>
      <c r="G15" s="31">
        <v>46542</v>
      </c>
      <c r="H15" s="31">
        <v>2124418</v>
      </c>
    </row>
    <row r="16" spans="1:8" ht="16.5" customHeight="1">
      <c r="A16" s="29"/>
      <c r="B16" s="75" t="s">
        <v>24</v>
      </c>
      <c r="C16" s="75"/>
      <c r="D16" s="9">
        <v>0</v>
      </c>
      <c r="E16" s="9">
        <v>0</v>
      </c>
      <c r="F16" s="6">
        <v>3</v>
      </c>
      <c r="G16" s="31">
        <f>SUM(G17:G22)</f>
        <v>26895762</v>
      </c>
      <c r="H16" s="31">
        <f>SUM(H17:H22)</f>
        <v>24501816</v>
      </c>
    </row>
    <row r="17" spans="1:8" ht="25.5">
      <c r="A17" s="29" t="s">
        <v>10</v>
      </c>
      <c r="B17" s="74" t="s">
        <v>233</v>
      </c>
      <c r="C17" s="74"/>
      <c r="D17" s="9">
        <v>0</v>
      </c>
      <c r="E17" s="9">
        <v>0</v>
      </c>
      <c r="F17" s="6">
        <v>4</v>
      </c>
      <c r="G17" s="23">
        <v>0</v>
      </c>
      <c r="H17" s="23">
        <v>0</v>
      </c>
    </row>
    <row r="18" spans="1:8" ht="25.5">
      <c r="A18" s="29" t="s">
        <v>11</v>
      </c>
      <c r="B18" s="74" t="s">
        <v>234</v>
      </c>
      <c r="C18" s="74"/>
      <c r="D18" s="9">
        <v>0</v>
      </c>
      <c r="E18" s="9">
        <v>0</v>
      </c>
      <c r="F18" s="6">
        <v>5</v>
      </c>
      <c r="G18" s="23">
        <v>26879290</v>
      </c>
      <c r="H18" s="23">
        <v>24478923</v>
      </c>
    </row>
    <row r="19" spans="1:8" ht="25.5">
      <c r="A19" s="29" t="s">
        <v>12</v>
      </c>
      <c r="B19" s="74" t="s">
        <v>235</v>
      </c>
      <c r="C19" s="74"/>
      <c r="D19" s="9">
        <v>0</v>
      </c>
      <c r="E19" s="9">
        <v>0</v>
      </c>
      <c r="F19" s="6">
        <v>6</v>
      </c>
      <c r="G19" s="23">
        <v>16472</v>
      </c>
      <c r="H19" s="23">
        <v>22893</v>
      </c>
    </row>
    <row r="20" spans="1:8" ht="25.5">
      <c r="A20" s="29" t="s">
        <v>13</v>
      </c>
      <c r="B20" s="74" t="s">
        <v>25</v>
      </c>
      <c r="C20" s="74"/>
      <c r="D20" s="9">
        <v>0</v>
      </c>
      <c r="E20" s="9">
        <v>0</v>
      </c>
      <c r="F20" s="6">
        <v>7</v>
      </c>
      <c r="G20" s="23">
        <v>0</v>
      </c>
      <c r="H20" s="23">
        <v>0</v>
      </c>
    </row>
    <row r="21" spans="1:8" ht="25.5">
      <c r="A21" s="29" t="s">
        <v>14</v>
      </c>
      <c r="B21" s="74" t="s">
        <v>26</v>
      </c>
      <c r="C21" s="74"/>
      <c r="D21" s="9">
        <v>0</v>
      </c>
      <c r="E21" s="9">
        <v>0</v>
      </c>
      <c r="F21" s="6">
        <v>8</v>
      </c>
      <c r="G21" s="23">
        <v>0</v>
      </c>
      <c r="H21" s="23">
        <v>0</v>
      </c>
    </row>
    <row r="22" spans="1:8" ht="15.75">
      <c r="A22" s="29">
        <v>260</v>
      </c>
      <c r="B22" s="74" t="s">
        <v>27</v>
      </c>
      <c r="C22" s="74"/>
      <c r="D22" s="9">
        <v>0</v>
      </c>
      <c r="E22" s="9">
        <v>0</v>
      </c>
      <c r="F22" s="6">
        <v>9</v>
      </c>
      <c r="G22" s="23">
        <v>0</v>
      </c>
      <c r="H22" s="23">
        <v>0</v>
      </c>
    </row>
    <row r="23" spans="1:8" ht="15.75">
      <c r="A23" s="29"/>
      <c r="B23" s="75" t="s">
        <v>48</v>
      </c>
      <c r="C23" s="75"/>
      <c r="D23" s="9">
        <v>0</v>
      </c>
      <c r="E23" s="6">
        <v>1</v>
      </c>
      <c r="F23" s="9">
        <v>0</v>
      </c>
      <c r="G23" s="31">
        <f>SUM(G24:G31)</f>
        <v>56054</v>
      </c>
      <c r="H23" s="31">
        <f>SUM(H24:H31)</f>
        <v>115136</v>
      </c>
    </row>
    <row r="24" spans="1:8" ht="15.75">
      <c r="A24" s="29" t="s">
        <v>165</v>
      </c>
      <c r="B24" s="74" t="s">
        <v>28</v>
      </c>
      <c r="C24" s="74"/>
      <c r="D24" s="9">
        <v>0</v>
      </c>
      <c r="E24" s="6">
        <v>1</v>
      </c>
      <c r="F24" s="6">
        <v>1</v>
      </c>
      <c r="G24" s="23">
        <v>0</v>
      </c>
      <c r="H24" s="23">
        <v>20450</v>
      </c>
    </row>
    <row r="25" spans="1:8" ht="15.75">
      <c r="A25" s="29" t="s">
        <v>15</v>
      </c>
      <c r="B25" s="74" t="s">
        <v>29</v>
      </c>
      <c r="C25" s="74"/>
      <c r="D25" s="9">
        <v>0</v>
      </c>
      <c r="E25" s="6">
        <v>1</v>
      </c>
      <c r="F25" s="6">
        <v>2</v>
      </c>
      <c r="G25" s="23">
        <v>0</v>
      </c>
      <c r="H25" s="23">
        <v>0</v>
      </c>
    </row>
    <row r="26" spans="1:8" ht="15.75">
      <c r="A26" s="29">
        <v>303</v>
      </c>
      <c r="B26" s="74" t="s">
        <v>30</v>
      </c>
      <c r="C26" s="74"/>
      <c r="D26" s="9">
        <v>0</v>
      </c>
      <c r="E26" s="6">
        <v>1</v>
      </c>
      <c r="F26" s="6">
        <v>3</v>
      </c>
      <c r="G26" s="23">
        <v>24442</v>
      </c>
      <c r="H26" s="23">
        <v>17510</v>
      </c>
    </row>
    <row r="27" spans="1:8" ht="15.75">
      <c r="A27" s="29">
        <v>304</v>
      </c>
      <c r="B27" s="74" t="s">
        <v>31</v>
      </c>
      <c r="C27" s="74"/>
      <c r="D27" s="9">
        <v>0</v>
      </c>
      <c r="E27" s="6">
        <v>1</v>
      </c>
      <c r="F27" s="6">
        <v>4</v>
      </c>
      <c r="G27" s="23">
        <v>0</v>
      </c>
      <c r="H27" s="23">
        <v>57164</v>
      </c>
    </row>
    <row r="28" spans="1:8" ht="15.75">
      <c r="A28" s="29">
        <v>305</v>
      </c>
      <c r="B28" s="74" t="s">
        <v>32</v>
      </c>
      <c r="C28" s="74"/>
      <c r="D28" s="9">
        <v>0</v>
      </c>
      <c r="E28" s="6">
        <v>1</v>
      </c>
      <c r="F28" s="6">
        <v>5</v>
      </c>
      <c r="G28" s="23">
        <v>0</v>
      </c>
      <c r="H28" s="23">
        <v>0</v>
      </c>
    </row>
    <row r="29" spans="1:8" ht="25.5">
      <c r="A29" s="29" t="s">
        <v>16</v>
      </c>
      <c r="B29" s="74" t="s">
        <v>33</v>
      </c>
      <c r="C29" s="74"/>
      <c r="D29" s="9">
        <v>0</v>
      </c>
      <c r="E29" s="6">
        <v>1</v>
      </c>
      <c r="F29" s="6">
        <v>6</v>
      </c>
      <c r="G29" s="23"/>
      <c r="H29" s="23"/>
    </row>
    <row r="30" spans="1:8" ht="15.75">
      <c r="A30" s="29">
        <v>309</v>
      </c>
      <c r="B30" s="74" t="s">
        <v>34</v>
      </c>
      <c r="C30" s="74"/>
      <c r="D30" s="9">
        <v>0</v>
      </c>
      <c r="E30" s="6">
        <v>1</v>
      </c>
      <c r="F30" s="6">
        <v>7</v>
      </c>
      <c r="G30" s="23">
        <v>31612</v>
      </c>
      <c r="H30" s="23">
        <v>20012</v>
      </c>
    </row>
    <row r="31" spans="1:8" ht="25.5">
      <c r="A31" s="29" t="s">
        <v>17</v>
      </c>
      <c r="B31" s="74" t="s">
        <v>72</v>
      </c>
      <c r="C31" s="74"/>
      <c r="D31" s="9">
        <v>0</v>
      </c>
      <c r="E31" s="6">
        <v>1</v>
      </c>
      <c r="F31" s="6">
        <v>8</v>
      </c>
      <c r="G31" s="23">
        <v>0</v>
      </c>
      <c r="H31" s="23">
        <v>0</v>
      </c>
    </row>
    <row r="32" spans="1:8" ht="15.75">
      <c r="A32" s="29">
        <v>320</v>
      </c>
      <c r="B32" s="75" t="s">
        <v>49</v>
      </c>
      <c r="C32" s="75"/>
      <c r="D32" s="9">
        <v>0</v>
      </c>
      <c r="E32" s="6">
        <v>1</v>
      </c>
      <c r="F32" s="6">
        <v>9</v>
      </c>
      <c r="G32" s="31">
        <v>0</v>
      </c>
      <c r="H32" s="31">
        <v>0</v>
      </c>
    </row>
    <row r="33" spans="1:8" ht="25.5">
      <c r="A33" s="29" t="s">
        <v>18</v>
      </c>
      <c r="B33" s="75" t="s">
        <v>50</v>
      </c>
      <c r="C33" s="75"/>
      <c r="D33" s="9">
        <v>0</v>
      </c>
      <c r="E33" s="6">
        <v>2</v>
      </c>
      <c r="F33" s="9">
        <v>0</v>
      </c>
      <c r="G33" s="31">
        <v>0</v>
      </c>
      <c r="H33" s="31">
        <v>0</v>
      </c>
    </row>
    <row r="34" spans="1:8" ht="15.75">
      <c r="A34" s="29"/>
      <c r="B34" s="76" t="s">
        <v>236</v>
      </c>
      <c r="C34" s="77"/>
      <c r="D34" s="9">
        <v>0</v>
      </c>
      <c r="E34" s="6">
        <v>2</v>
      </c>
      <c r="F34" s="6">
        <v>1</v>
      </c>
      <c r="G34" s="31">
        <f>G35+G39+G44+G47+G50+G53+G54+G55</f>
        <v>70431</v>
      </c>
      <c r="H34" s="31">
        <f>H35+H39+H44+H47+H50+H53+H54+H55</f>
        <v>78203</v>
      </c>
    </row>
    <row r="35" spans="1:8" ht="15.75" customHeight="1">
      <c r="A35" s="29">
        <v>40</v>
      </c>
      <c r="B35" s="75" t="s">
        <v>237</v>
      </c>
      <c r="C35" s="75"/>
      <c r="D35" s="9">
        <v>0</v>
      </c>
      <c r="E35" s="6">
        <v>2</v>
      </c>
      <c r="F35" s="6">
        <v>2</v>
      </c>
      <c r="G35" s="31">
        <f>SUM(G36:G38)</f>
        <v>0</v>
      </c>
      <c r="H35" s="31">
        <f>SUM(H36:H38)</f>
        <v>0</v>
      </c>
    </row>
    <row r="36" spans="1:8" ht="15.75">
      <c r="A36" s="29">
        <v>400</v>
      </c>
      <c r="B36" s="74" t="s">
        <v>238</v>
      </c>
      <c r="C36" s="74"/>
      <c r="D36" s="9">
        <v>0</v>
      </c>
      <c r="E36" s="6">
        <v>2</v>
      </c>
      <c r="F36" s="6">
        <v>3</v>
      </c>
      <c r="G36" s="23">
        <v>0</v>
      </c>
      <c r="H36" s="23">
        <v>0</v>
      </c>
    </row>
    <row r="37" spans="1:8" ht="25.5">
      <c r="A37" s="29" t="s">
        <v>19</v>
      </c>
      <c r="B37" s="74" t="s">
        <v>239</v>
      </c>
      <c r="C37" s="74"/>
      <c r="D37" s="9">
        <v>0</v>
      </c>
      <c r="E37" s="6">
        <v>2</v>
      </c>
      <c r="F37" s="6">
        <v>4</v>
      </c>
      <c r="G37" s="23">
        <v>0</v>
      </c>
      <c r="H37" s="23">
        <v>0</v>
      </c>
    </row>
    <row r="38" spans="1:8" ht="15.75">
      <c r="A38" s="29">
        <v>403</v>
      </c>
      <c r="B38" s="74" t="s">
        <v>240</v>
      </c>
      <c r="C38" s="74"/>
      <c r="D38" s="9">
        <v>0</v>
      </c>
      <c r="E38" s="6">
        <v>2</v>
      </c>
      <c r="F38" s="6">
        <v>5</v>
      </c>
      <c r="G38" s="23">
        <v>0</v>
      </c>
      <c r="H38" s="23">
        <v>0</v>
      </c>
    </row>
    <row r="39" spans="1:8" ht="15.75">
      <c r="A39" s="29">
        <v>41</v>
      </c>
      <c r="B39" s="75" t="s">
        <v>241</v>
      </c>
      <c r="C39" s="75"/>
      <c r="D39" s="9">
        <v>0</v>
      </c>
      <c r="E39" s="6">
        <v>2</v>
      </c>
      <c r="F39" s="6">
        <v>6</v>
      </c>
      <c r="G39" s="31">
        <f>SUM(G40:G43)</f>
        <v>10272</v>
      </c>
      <c r="H39" s="31">
        <f>SUM(H40:H43)</f>
        <v>15531</v>
      </c>
    </row>
    <row r="40" spans="1:8" ht="15.75">
      <c r="A40" s="29">
        <v>410</v>
      </c>
      <c r="B40" s="74" t="s">
        <v>242</v>
      </c>
      <c r="C40" s="74"/>
      <c r="D40" s="9">
        <v>0</v>
      </c>
      <c r="E40" s="6">
        <v>2</v>
      </c>
      <c r="F40" s="6">
        <v>7</v>
      </c>
      <c r="G40" s="23">
        <v>1543</v>
      </c>
      <c r="H40" s="23">
        <v>1547</v>
      </c>
    </row>
    <row r="41" spans="1:8" ht="15.75">
      <c r="A41" s="29">
        <v>414</v>
      </c>
      <c r="B41" s="74" t="s">
        <v>243</v>
      </c>
      <c r="C41" s="74"/>
      <c r="D41" s="9">
        <v>0</v>
      </c>
      <c r="E41" s="6">
        <v>2</v>
      </c>
      <c r="F41" s="6">
        <v>8</v>
      </c>
      <c r="G41" s="23">
        <v>0</v>
      </c>
      <c r="H41" s="23">
        <v>0</v>
      </c>
    </row>
    <row r="42" spans="1:8" ht="15.75">
      <c r="A42" s="29">
        <v>415</v>
      </c>
      <c r="B42" s="74" t="s">
        <v>244</v>
      </c>
      <c r="C42" s="74"/>
      <c r="D42" s="9">
        <v>0</v>
      </c>
      <c r="E42" s="6">
        <v>2</v>
      </c>
      <c r="F42" s="6">
        <v>9</v>
      </c>
      <c r="G42" s="23">
        <v>0</v>
      </c>
      <c r="H42" s="23">
        <v>0</v>
      </c>
    </row>
    <row r="43" spans="1:8" ht="38.25">
      <c r="A43" s="29" t="s">
        <v>51</v>
      </c>
      <c r="B43" s="74" t="s">
        <v>245</v>
      </c>
      <c r="C43" s="74"/>
      <c r="D43" s="9">
        <v>0</v>
      </c>
      <c r="E43" s="6">
        <v>3</v>
      </c>
      <c r="F43" s="9">
        <v>0</v>
      </c>
      <c r="G43" s="23">
        <v>8729</v>
      </c>
      <c r="H43" s="23">
        <v>13984</v>
      </c>
    </row>
    <row r="44" spans="1:8" ht="15.75">
      <c r="A44" s="30">
        <v>42</v>
      </c>
      <c r="B44" s="75" t="s">
        <v>246</v>
      </c>
      <c r="C44" s="75"/>
      <c r="D44" s="9">
        <v>0</v>
      </c>
      <c r="E44" s="6">
        <v>3</v>
      </c>
      <c r="F44" s="6">
        <v>1</v>
      </c>
      <c r="G44" s="31">
        <f>SUM(G45:G46)</f>
        <v>60159</v>
      </c>
      <c r="H44" s="31">
        <f>SUM(H45:H46)</f>
        <v>62672</v>
      </c>
    </row>
    <row r="45" spans="1:8" ht="15.75">
      <c r="A45" s="30">
        <v>420</v>
      </c>
      <c r="B45" s="74" t="s">
        <v>247</v>
      </c>
      <c r="C45" s="74"/>
      <c r="D45" s="9">
        <v>0</v>
      </c>
      <c r="E45" s="6">
        <v>3</v>
      </c>
      <c r="F45" s="6">
        <v>2</v>
      </c>
      <c r="G45" s="23">
        <v>56237</v>
      </c>
      <c r="H45" s="23">
        <v>58750</v>
      </c>
    </row>
    <row r="46" spans="1:8" ht="25.5">
      <c r="A46" s="30" t="s">
        <v>20</v>
      </c>
      <c r="B46" s="74" t="s">
        <v>248</v>
      </c>
      <c r="C46" s="74"/>
      <c r="D46" s="9">
        <v>0</v>
      </c>
      <c r="E46" s="6">
        <v>3</v>
      </c>
      <c r="F46" s="6">
        <v>3</v>
      </c>
      <c r="G46" s="23">
        <v>3922</v>
      </c>
      <c r="H46" s="23">
        <v>3922</v>
      </c>
    </row>
    <row r="47" spans="1:8" ht="15.75">
      <c r="A47" s="30">
        <v>43</v>
      </c>
      <c r="B47" s="75" t="s">
        <v>249</v>
      </c>
      <c r="C47" s="75"/>
      <c r="D47" s="9">
        <v>0</v>
      </c>
      <c r="E47" s="6">
        <v>3</v>
      </c>
      <c r="F47" s="6">
        <v>4</v>
      </c>
      <c r="G47" s="31">
        <f>SUM(G48:G49)</f>
        <v>0</v>
      </c>
      <c r="H47" s="31">
        <f>SUM(H48:H49)</f>
        <v>0</v>
      </c>
    </row>
    <row r="48" spans="1:8" ht="15.75">
      <c r="A48" s="30">
        <v>430</v>
      </c>
      <c r="B48" s="74" t="s">
        <v>35</v>
      </c>
      <c r="C48" s="74"/>
      <c r="D48" s="9">
        <v>0</v>
      </c>
      <c r="E48" s="6">
        <v>3</v>
      </c>
      <c r="F48" s="6">
        <v>5</v>
      </c>
      <c r="G48" s="23">
        <v>0</v>
      </c>
      <c r="H48" s="23">
        <v>0</v>
      </c>
    </row>
    <row r="49" spans="1:8" ht="15.75">
      <c r="A49" s="30">
        <v>431.43900000000002</v>
      </c>
      <c r="B49" s="74" t="s">
        <v>250</v>
      </c>
      <c r="C49" s="74"/>
      <c r="D49" s="9">
        <v>0</v>
      </c>
      <c r="E49" s="6">
        <v>3</v>
      </c>
      <c r="F49" s="6">
        <v>6</v>
      </c>
      <c r="G49" s="23">
        <v>0</v>
      </c>
      <c r="H49" s="23">
        <v>0</v>
      </c>
    </row>
    <row r="50" spans="1:8" ht="15.75">
      <c r="A50" s="30">
        <v>44</v>
      </c>
      <c r="B50" s="75" t="s">
        <v>251</v>
      </c>
      <c r="C50" s="75"/>
      <c r="D50" s="9">
        <v>0</v>
      </c>
      <c r="E50" s="6">
        <v>3</v>
      </c>
      <c r="F50" s="6">
        <v>7</v>
      </c>
      <c r="G50" s="31">
        <f>SUM(G51:G52)</f>
        <v>0</v>
      </c>
      <c r="H50" s="31">
        <f>SUM(H51:H52)</f>
        <v>0</v>
      </c>
    </row>
    <row r="51" spans="1:8" ht="15.75">
      <c r="A51" s="30" t="s">
        <v>21</v>
      </c>
      <c r="B51" s="74" t="s">
        <v>36</v>
      </c>
      <c r="C51" s="74"/>
      <c r="D51" s="9">
        <v>0</v>
      </c>
      <c r="E51" s="6">
        <v>3</v>
      </c>
      <c r="F51" s="6">
        <v>8</v>
      </c>
      <c r="G51" s="23">
        <v>0</v>
      </c>
      <c r="H51" s="23">
        <v>0</v>
      </c>
    </row>
    <row r="52" spans="1:8" ht="15.75">
      <c r="A52" s="30">
        <v>449</v>
      </c>
      <c r="B52" s="74" t="s">
        <v>252</v>
      </c>
      <c r="C52" s="74"/>
      <c r="D52" s="9">
        <v>0</v>
      </c>
      <c r="E52" s="6">
        <v>3</v>
      </c>
      <c r="F52" s="6">
        <v>9</v>
      </c>
      <c r="G52" s="23">
        <v>0</v>
      </c>
      <c r="H52" s="23">
        <v>0</v>
      </c>
    </row>
    <row r="53" spans="1:8" ht="15.75">
      <c r="A53" s="30">
        <v>45</v>
      </c>
      <c r="B53" s="75" t="s">
        <v>253</v>
      </c>
      <c r="C53" s="75"/>
      <c r="D53" s="9">
        <v>0</v>
      </c>
      <c r="E53" s="6">
        <v>4</v>
      </c>
      <c r="F53" s="9">
        <v>0</v>
      </c>
      <c r="G53" s="31">
        <v>0</v>
      </c>
      <c r="H53" s="31">
        <v>0</v>
      </c>
    </row>
    <row r="54" spans="1:8" ht="15.75">
      <c r="A54" s="30">
        <v>46</v>
      </c>
      <c r="B54" s="75" t="s">
        <v>254</v>
      </c>
      <c r="C54" s="75"/>
      <c r="D54" s="9">
        <v>0</v>
      </c>
      <c r="E54" s="6">
        <v>4</v>
      </c>
      <c r="F54" s="6">
        <v>1</v>
      </c>
      <c r="G54" s="31">
        <v>0</v>
      </c>
      <c r="H54" s="31">
        <v>0</v>
      </c>
    </row>
    <row r="55" spans="1:8" ht="15.75">
      <c r="A55" s="30">
        <v>47</v>
      </c>
      <c r="B55" s="75" t="s">
        <v>52</v>
      </c>
      <c r="C55" s="75"/>
      <c r="D55" s="9">
        <v>0</v>
      </c>
      <c r="E55" s="6">
        <v>4</v>
      </c>
      <c r="F55" s="6">
        <v>2</v>
      </c>
      <c r="G55" s="31">
        <v>0</v>
      </c>
      <c r="H55" s="31">
        <v>0</v>
      </c>
    </row>
    <row r="56" spans="1:8" ht="15.75">
      <c r="A56" s="30"/>
      <c r="B56" s="76" t="s">
        <v>65</v>
      </c>
      <c r="C56" s="77"/>
      <c r="D56" s="9">
        <v>0</v>
      </c>
      <c r="E56" s="6">
        <v>4</v>
      </c>
      <c r="F56" s="6">
        <v>3</v>
      </c>
      <c r="G56" s="31">
        <f>G14-G34</f>
        <v>26927927</v>
      </c>
      <c r="H56" s="31">
        <f>H14-H34</f>
        <v>26663167</v>
      </c>
    </row>
    <row r="57" spans="1:8" ht="15.75">
      <c r="A57" s="30"/>
      <c r="B57" s="76" t="s">
        <v>64</v>
      </c>
      <c r="C57" s="77"/>
      <c r="D57" s="9">
        <v>0</v>
      </c>
      <c r="E57" s="6">
        <v>4</v>
      </c>
      <c r="F57" s="6">
        <v>4</v>
      </c>
      <c r="G57" s="31">
        <f>G58+G61-G75-G78+G72</f>
        <v>26927927</v>
      </c>
      <c r="H57" s="31">
        <f>H58+H61-H75-H78+H72</f>
        <v>26663167</v>
      </c>
    </row>
    <row r="58" spans="1:8" ht="15.75">
      <c r="A58" s="30">
        <v>50</v>
      </c>
      <c r="B58" s="75" t="s">
        <v>37</v>
      </c>
      <c r="C58" s="75"/>
      <c r="D58" s="9">
        <v>0</v>
      </c>
      <c r="E58" s="6">
        <v>4</v>
      </c>
      <c r="F58" s="6">
        <v>5</v>
      </c>
      <c r="G58" s="31">
        <f>SUM(G59:G60)</f>
        <v>79390428</v>
      </c>
      <c r="H58" s="31">
        <f>SUM(H59:H60)</f>
        <v>79390428</v>
      </c>
    </row>
    <row r="59" spans="1:8" ht="15.75">
      <c r="A59" s="30">
        <v>500</v>
      </c>
      <c r="B59" s="74" t="s">
        <v>38</v>
      </c>
      <c r="C59" s="74"/>
      <c r="D59" s="9">
        <v>0</v>
      </c>
      <c r="E59" s="6">
        <v>4</v>
      </c>
      <c r="F59" s="6">
        <v>6</v>
      </c>
      <c r="G59" s="32">
        <v>79390428</v>
      </c>
      <c r="H59" s="32">
        <v>79390428</v>
      </c>
    </row>
    <row r="60" spans="1:8" ht="15.75">
      <c r="A60" s="30">
        <v>501</v>
      </c>
      <c r="B60" s="74" t="s">
        <v>71</v>
      </c>
      <c r="C60" s="74"/>
      <c r="D60" s="9">
        <v>0</v>
      </c>
      <c r="E60" s="6">
        <v>4</v>
      </c>
      <c r="F60" s="6">
        <v>7</v>
      </c>
      <c r="G60" s="23">
        <v>0</v>
      </c>
      <c r="H60" s="23">
        <v>0</v>
      </c>
    </row>
    <row r="61" spans="1:8" ht="15.75">
      <c r="A61" s="30">
        <v>51</v>
      </c>
      <c r="B61" s="75" t="s">
        <v>53</v>
      </c>
      <c r="C61" s="75"/>
      <c r="D61" s="9">
        <v>0</v>
      </c>
      <c r="E61" s="6">
        <v>4</v>
      </c>
      <c r="F61" s="6">
        <v>8</v>
      </c>
      <c r="G61" s="31">
        <f>SUM(G62:G63)</f>
        <v>4287049</v>
      </c>
      <c r="H61" s="31">
        <f>SUM(H62:H63)</f>
        <v>4287049</v>
      </c>
    </row>
    <row r="62" spans="1:8" ht="15.75">
      <c r="A62" s="30">
        <v>510</v>
      </c>
      <c r="B62" s="74" t="s">
        <v>39</v>
      </c>
      <c r="C62" s="74"/>
      <c r="D62" s="9">
        <v>0</v>
      </c>
      <c r="E62" s="6">
        <v>4</v>
      </c>
      <c r="F62" s="6">
        <v>9</v>
      </c>
      <c r="G62" s="32">
        <v>2797063</v>
      </c>
      <c r="H62" s="32">
        <v>2797063</v>
      </c>
    </row>
    <row r="63" spans="1:8" ht="15.75">
      <c r="A63" s="30">
        <v>519</v>
      </c>
      <c r="B63" s="74" t="s">
        <v>73</v>
      </c>
      <c r="C63" s="74"/>
      <c r="D63" s="9">
        <v>0</v>
      </c>
      <c r="E63" s="6">
        <v>5</v>
      </c>
      <c r="F63" s="9">
        <v>0</v>
      </c>
      <c r="G63" s="32">
        <v>1489986</v>
      </c>
      <c r="H63" s="32">
        <v>1489986</v>
      </c>
    </row>
    <row r="64" spans="1:8" ht="15.75">
      <c r="A64" s="30">
        <v>52</v>
      </c>
      <c r="B64" s="75" t="s">
        <v>54</v>
      </c>
      <c r="C64" s="75"/>
      <c r="D64" s="9">
        <v>0</v>
      </c>
      <c r="E64" s="6">
        <v>5</v>
      </c>
      <c r="F64" s="6">
        <v>1</v>
      </c>
      <c r="G64" s="31">
        <f>SUM(G65:G68)</f>
        <v>0</v>
      </c>
      <c r="H64" s="31">
        <f>SUM(H65:H68)</f>
        <v>0</v>
      </c>
    </row>
    <row r="65" spans="1:8" ht="30" customHeight="1">
      <c r="A65" s="30">
        <v>520</v>
      </c>
      <c r="B65" s="74" t="s">
        <v>255</v>
      </c>
      <c r="C65" s="74"/>
      <c r="D65" s="9">
        <v>0</v>
      </c>
      <c r="E65" s="6">
        <v>5</v>
      </c>
      <c r="F65" s="6">
        <v>2</v>
      </c>
      <c r="G65" s="23"/>
      <c r="H65" s="23"/>
    </row>
    <row r="66" spans="1:8" ht="15.75">
      <c r="A66" s="30">
        <v>521</v>
      </c>
      <c r="B66" s="74" t="s">
        <v>40</v>
      </c>
      <c r="C66" s="74"/>
      <c r="D66" s="9">
        <v>0</v>
      </c>
      <c r="E66" s="6">
        <v>5</v>
      </c>
      <c r="F66" s="6">
        <v>3</v>
      </c>
      <c r="G66" s="23">
        <v>0</v>
      </c>
      <c r="H66" s="23">
        <v>0</v>
      </c>
    </row>
    <row r="67" spans="1:8" ht="15.75">
      <c r="A67" s="30">
        <v>522</v>
      </c>
      <c r="B67" s="74" t="s">
        <v>41</v>
      </c>
      <c r="C67" s="74"/>
      <c r="D67" s="9">
        <v>0</v>
      </c>
      <c r="E67" s="6">
        <v>5</v>
      </c>
      <c r="F67" s="6">
        <v>4</v>
      </c>
      <c r="G67" s="23">
        <v>0</v>
      </c>
      <c r="H67" s="23">
        <v>0</v>
      </c>
    </row>
    <row r="68" spans="1:8" ht="15.75">
      <c r="A68" s="30">
        <v>529</v>
      </c>
      <c r="B68" s="74" t="s">
        <v>42</v>
      </c>
      <c r="C68" s="74"/>
      <c r="D68" s="9">
        <v>0</v>
      </c>
      <c r="E68" s="6">
        <v>5</v>
      </c>
      <c r="F68" s="6">
        <v>5</v>
      </c>
      <c r="G68" s="23">
        <v>0</v>
      </c>
      <c r="H68" s="23">
        <v>0</v>
      </c>
    </row>
    <row r="69" spans="1:8" ht="15.75">
      <c r="A69" s="30">
        <v>53</v>
      </c>
      <c r="B69" s="75" t="s">
        <v>55</v>
      </c>
      <c r="C69" s="75"/>
      <c r="D69" s="9">
        <v>0</v>
      </c>
      <c r="E69" s="6">
        <v>5</v>
      </c>
      <c r="F69" s="6">
        <v>6</v>
      </c>
      <c r="G69" s="31">
        <f>SUM(G70:G71)</f>
        <v>0</v>
      </c>
      <c r="H69" s="31">
        <f>SUM(H70:H71)</f>
        <v>0</v>
      </c>
    </row>
    <row r="70" spans="1:8" ht="15.75">
      <c r="A70" s="30">
        <v>530</v>
      </c>
      <c r="B70" s="74" t="s">
        <v>58</v>
      </c>
      <c r="C70" s="74"/>
      <c r="D70" s="9">
        <v>0</v>
      </c>
      <c r="E70" s="6">
        <v>5</v>
      </c>
      <c r="F70" s="6">
        <v>7</v>
      </c>
      <c r="G70" s="23">
        <v>0</v>
      </c>
      <c r="H70" s="23">
        <v>0</v>
      </c>
    </row>
    <row r="71" spans="1:8" ht="15.75">
      <c r="A71" s="30">
        <v>531</v>
      </c>
      <c r="B71" s="74" t="s">
        <v>59</v>
      </c>
      <c r="C71" s="74"/>
      <c r="D71" s="9">
        <v>0</v>
      </c>
      <c r="E71" s="6">
        <v>5</v>
      </c>
      <c r="F71" s="6">
        <v>8</v>
      </c>
      <c r="G71" s="23">
        <v>0</v>
      </c>
      <c r="H71" s="23">
        <v>0</v>
      </c>
    </row>
    <row r="72" spans="1:8" ht="15.75" customHeight="1">
      <c r="A72" s="30">
        <v>54</v>
      </c>
      <c r="B72" s="75" t="s">
        <v>282</v>
      </c>
      <c r="C72" s="75"/>
      <c r="D72" s="9">
        <v>0</v>
      </c>
      <c r="E72" s="6">
        <v>5</v>
      </c>
      <c r="F72" s="6">
        <v>9</v>
      </c>
      <c r="G72" s="31">
        <f>SUM(G73:G74)</f>
        <v>492961</v>
      </c>
      <c r="H72" s="31">
        <f>SUM(H73:H74)</f>
        <v>655122</v>
      </c>
    </row>
    <row r="73" spans="1:8" ht="15.75" customHeight="1">
      <c r="A73" s="30">
        <v>540</v>
      </c>
      <c r="B73" s="74" t="s">
        <v>283</v>
      </c>
      <c r="C73" s="74"/>
      <c r="D73" s="9">
        <v>0</v>
      </c>
      <c r="E73" s="6">
        <v>6</v>
      </c>
      <c r="F73" s="9">
        <v>0</v>
      </c>
      <c r="G73" s="23">
        <v>0</v>
      </c>
      <c r="H73" s="23">
        <v>0</v>
      </c>
    </row>
    <row r="74" spans="1:8" ht="15.75" customHeight="1">
      <c r="A74" s="30">
        <v>541</v>
      </c>
      <c r="B74" s="74" t="s">
        <v>281</v>
      </c>
      <c r="C74" s="74"/>
      <c r="D74" s="9">
        <v>0</v>
      </c>
      <c r="E74" s="6">
        <v>6</v>
      </c>
      <c r="F74" s="6">
        <v>1</v>
      </c>
      <c r="G74" s="23">
        <v>492961</v>
      </c>
      <c r="H74" s="23">
        <v>655122</v>
      </c>
    </row>
    <row r="75" spans="1:8" ht="15.75">
      <c r="A75" s="30">
        <v>55</v>
      </c>
      <c r="B75" s="75" t="s">
        <v>56</v>
      </c>
      <c r="C75" s="75"/>
      <c r="D75" s="9">
        <v>0</v>
      </c>
      <c r="E75" s="6">
        <v>6</v>
      </c>
      <c r="F75" s="6">
        <v>2</v>
      </c>
      <c r="G75" s="31">
        <f>SUM(G76:G77)</f>
        <v>45380923</v>
      </c>
      <c r="H75" s="31">
        <f>SUM(H76:H77)</f>
        <v>45807844</v>
      </c>
    </row>
    <row r="76" spans="1:8" ht="15.75">
      <c r="A76" s="30">
        <v>550</v>
      </c>
      <c r="B76" s="74" t="s">
        <v>43</v>
      </c>
      <c r="C76" s="74"/>
      <c r="D76" s="9">
        <v>0</v>
      </c>
      <c r="E76" s="6">
        <v>6</v>
      </c>
      <c r="F76" s="6">
        <v>3</v>
      </c>
      <c r="G76" s="23">
        <v>45152722</v>
      </c>
      <c r="H76" s="23">
        <v>45807844</v>
      </c>
    </row>
    <row r="77" spans="1:8" ht="15.75">
      <c r="A77" s="30">
        <v>551</v>
      </c>
      <c r="B77" s="74" t="s">
        <v>44</v>
      </c>
      <c r="C77" s="74"/>
      <c r="D77" s="9">
        <v>0</v>
      </c>
      <c r="E77" s="6">
        <v>6</v>
      </c>
      <c r="F77" s="6">
        <v>4</v>
      </c>
      <c r="G77" s="23">
        <v>228201</v>
      </c>
      <c r="H77" s="23"/>
    </row>
    <row r="78" spans="1:8" ht="15.75">
      <c r="A78" s="30">
        <v>56</v>
      </c>
      <c r="B78" s="75" t="s">
        <v>57</v>
      </c>
      <c r="C78" s="75"/>
      <c r="D78" s="9">
        <v>0</v>
      </c>
      <c r="E78" s="6">
        <v>6</v>
      </c>
      <c r="F78" s="6">
        <v>5</v>
      </c>
      <c r="G78" s="31">
        <f>G80-G79</f>
        <v>11861588</v>
      </c>
      <c r="H78" s="31">
        <f>H80-H79</f>
        <v>11861588</v>
      </c>
    </row>
    <row r="79" spans="1:8" ht="30" customHeight="1">
      <c r="A79" s="30">
        <v>560</v>
      </c>
      <c r="B79" s="74" t="s">
        <v>279</v>
      </c>
      <c r="C79" s="74"/>
      <c r="D79" s="9">
        <v>0</v>
      </c>
      <c r="E79" s="6">
        <v>6</v>
      </c>
      <c r="F79" s="6">
        <v>6</v>
      </c>
      <c r="G79" s="23"/>
      <c r="H79" s="23"/>
    </row>
    <row r="80" spans="1:8" ht="30" customHeight="1">
      <c r="A80" s="30">
        <v>561</v>
      </c>
      <c r="B80" s="74" t="s">
        <v>280</v>
      </c>
      <c r="C80" s="74"/>
      <c r="D80" s="9">
        <v>0</v>
      </c>
      <c r="E80" s="6">
        <v>6</v>
      </c>
      <c r="F80" s="6">
        <v>7</v>
      </c>
      <c r="G80" s="23">
        <v>11861588</v>
      </c>
      <c r="H80" s="23">
        <v>11861588</v>
      </c>
    </row>
    <row r="81" spans="1:8" ht="15.75">
      <c r="A81" s="30"/>
      <c r="B81" s="75" t="s">
        <v>66</v>
      </c>
      <c r="C81" s="75"/>
      <c r="D81" s="9">
        <v>0</v>
      </c>
      <c r="E81" s="6">
        <v>6</v>
      </c>
      <c r="F81" s="6">
        <v>8</v>
      </c>
      <c r="G81" s="33">
        <v>3053478</v>
      </c>
      <c r="H81" s="33">
        <v>3053478</v>
      </c>
    </row>
    <row r="82" spans="1:8" ht="15.75">
      <c r="A82" s="30"/>
      <c r="B82" s="75" t="s">
        <v>67</v>
      </c>
      <c r="C82" s="75"/>
      <c r="D82" s="9">
        <v>0</v>
      </c>
      <c r="E82" s="6">
        <v>6</v>
      </c>
      <c r="F82" s="6">
        <v>9</v>
      </c>
      <c r="G82" s="31">
        <f>G57/G81</f>
        <v>8.8187722328439904</v>
      </c>
      <c r="H82" s="31">
        <v>8.75</v>
      </c>
    </row>
    <row r="83" spans="1:8" ht="15.75">
      <c r="A83" s="30"/>
      <c r="B83" s="75" t="s">
        <v>68</v>
      </c>
      <c r="C83" s="75"/>
      <c r="D83" s="6"/>
      <c r="E83" s="6"/>
      <c r="F83" s="6"/>
      <c r="G83" s="23"/>
      <c r="H83" s="23"/>
    </row>
    <row r="84" spans="1:8" ht="15.75">
      <c r="A84" s="30"/>
      <c r="B84" s="74" t="s">
        <v>69</v>
      </c>
      <c r="C84" s="74"/>
      <c r="D84" s="9">
        <v>0</v>
      </c>
      <c r="E84" s="6">
        <v>7</v>
      </c>
      <c r="F84" s="9">
        <v>0</v>
      </c>
      <c r="G84" s="23"/>
      <c r="H84" s="23"/>
    </row>
    <row r="85" spans="1:8" ht="15.75">
      <c r="A85" s="30"/>
      <c r="B85" s="74" t="s">
        <v>70</v>
      </c>
      <c r="C85" s="74"/>
      <c r="D85" s="9">
        <v>0</v>
      </c>
      <c r="E85" s="6">
        <v>7</v>
      </c>
      <c r="F85" s="6">
        <v>1</v>
      </c>
      <c r="G85" s="23"/>
      <c r="H85" s="23"/>
    </row>
    <row r="86" spans="1:8" s="8" customFormat="1" ht="12.75">
      <c r="A86" s="24"/>
      <c r="B86" s="24"/>
      <c r="C86" s="24"/>
      <c r="D86" s="24"/>
      <c r="E86" s="24"/>
      <c r="F86" s="24"/>
      <c r="G86" s="24"/>
      <c r="H86" s="24"/>
    </row>
    <row r="87" spans="1:8" s="8" customFormat="1" ht="12.75">
      <c r="A87" s="61" t="s">
        <v>266</v>
      </c>
      <c r="B87" s="61"/>
      <c r="C87" s="24" t="s">
        <v>61</v>
      </c>
      <c r="D87" s="59" t="s">
        <v>60</v>
      </c>
      <c r="E87" s="59"/>
      <c r="F87" s="59"/>
      <c r="G87" s="59" t="s">
        <v>277</v>
      </c>
      <c r="H87" s="59"/>
    </row>
    <row r="88" spans="1:8" s="8" customFormat="1" ht="12.75">
      <c r="A88" s="24"/>
      <c r="B88" s="24"/>
      <c r="C88" s="24"/>
      <c r="D88" s="24"/>
      <c r="E88" s="24"/>
      <c r="F88" s="24"/>
      <c r="G88" s="59"/>
      <c r="H88" s="59"/>
    </row>
    <row r="89" spans="1:8" s="8" customFormat="1" ht="12.75">
      <c r="A89" s="59"/>
      <c r="B89" s="59"/>
      <c r="C89" s="24"/>
      <c r="D89" s="24"/>
      <c r="E89" s="24"/>
      <c r="F89" s="24"/>
      <c r="G89" s="24"/>
      <c r="H89" s="24"/>
    </row>
    <row r="90" spans="1:8">
      <c r="A90" s="25"/>
      <c r="B90" s="25"/>
      <c r="C90" s="26" t="s">
        <v>62</v>
      </c>
      <c r="D90" s="25"/>
      <c r="E90" s="25"/>
      <c r="F90" s="25"/>
      <c r="G90" s="60" t="s">
        <v>62</v>
      </c>
      <c r="H90" s="60"/>
    </row>
  </sheetData>
  <mergeCells count="98">
    <mergeCell ref="A6:B6"/>
    <mergeCell ref="A1:B1"/>
    <mergeCell ref="A2:B2"/>
    <mergeCell ref="A3:B3"/>
    <mergeCell ref="A4:B4"/>
    <mergeCell ref="A5:B5"/>
    <mergeCell ref="A89:B89"/>
    <mergeCell ref="G90:H90"/>
    <mergeCell ref="B11:C11"/>
    <mergeCell ref="A87:B87"/>
    <mergeCell ref="D87:F87"/>
    <mergeCell ref="G87:H87"/>
    <mergeCell ref="G88:H88"/>
    <mergeCell ref="B15:C15"/>
    <mergeCell ref="B14:C14"/>
    <mergeCell ref="B13:C13"/>
    <mergeCell ref="B12:C12"/>
    <mergeCell ref="D13:F13"/>
    <mergeCell ref="D12:F12"/>
    <mergeCell ref="B21:C21"/>
    <mergeCell ref="B20:C20"/>
    <mergeCell ref="B19:C19"/>
    <mergeCell ref="B18:C18"/>
    <mergeCell ref="B17:C17"/>
    <mergeCell ref="B16:C16"/>
    <mergeCell ref="B27:C27"/>
    <mergeCell ref="B26:C26"/>
    <mergeCell ref="B25:C25"/>
    <mergeCell ref="B24:C24"/>
    <mergeCell ref="B23:C23"/>
    <mergeCell ref="B22:C22"/>
    <mergeCell ref="B28:C28"/>
    <mergeCell ref="B39:C39"/>
    <mergeCell ref="B38:C38"/>
    <mergeCell ref="B37:C37"/>
    <mergeCell ref="B36:C36"/>
    <mergeCell ref="B35:C35"/>
    <mergeCell ref="B34:C34"/>
    <mergeCell ref="B33:C33"/>
    <mergeCell ref="B32:C32"/>
    <mergeCell ref="B31:C31"/>
    <mergeCell ref="B30:C30"/>
    <mergeCell ref="B29:C29"/>
    <mergeCell ref="B43:C43"/>
    <mergeCell ref="B42:C42"/>
    <mergeCell ref="B41:C41"/>
    <mergeCell ref="B40:C40"/>
    <mergeCell ref="B49:C49"/>
    <mergeCell ref="B48:C48"/>
    <mergeCell ref="B47:C47"/>
    <mergeCell ref="B46:C46"/>
    <mergeCell ref="B45:C45"/>
    <mergeCell ref="B44:C44"/>
    <mergeCell ref="B50:C50"/>
    <mergeCell ref="B61:C61"/>
    <mergeCell ref="B60:C60"/>
    <mergeCell ref="B59:C59"/>
    <mergeCell ref="B58:C58"/>
    <mergeCell ref="B57:C57"/>
    <mergeCell ref="B56:C56"/>
    <mergeCell ref="B55:C55"/>
    <mergeCell ref="B54:C54"/>
    <mergeCell ref="B53:C53"/>
    <mergeCell ref="B52:C52"/>
    <mergeCell ref="B51:C51"/>
    <mergeCell ref="B66:C66"/>
    <mergeCell ref="B65:C65"/>
    <mergeCell ref="B64:C64"/>
    <mergeCell ref="B63:C63"/>
    <mergeCell ref="B62:C62"/>
    <mergeCell ref="B67:C67"/>
    <mergeCell ref="B78:C78"/>
    <mergeCell ref="B77:C77"/>
    <mergeCell ref="B76:C76"/>
    <mergeCell ref="B75:C75"/>
    <mergeCell ref="B74:C74"/>
    <mergeCell ref="B73:C73"/>
    <mergeCell ref="B72:C72"/>
    <mergeCell ref="B71:C71"/>
    <mergeCell ref="B70:C70"/>
    <mergeCell ref="B69:C69"/>
    <mergeCell ref="B68:C68"/>
    <mergeCell ref="C3:H3"/>
    <mergeCell ref="C2:H2"/>
    <mergeCell ref="C1:H1"/>
    <mergeCell ref="B85:C85"/>
    <mergeCell ref="B84:C84"/>
    <mergeCell ref="B83:C83"/>
    <mergeCell ref="B82:C82"/>
    <mergeCell ref="B81:C81"/>
    <mergeCell ref="B80:C80"/>
    <mergeCell ref="B79:C79"/>
    <mergeCell ref="A8:H8"/>
    <mergeCell ref="A9:H9"/>
    <mergeCell ref="A10:H10"/>
    <mergeCell ref="C6:H6"/>
    <mergeCell ref="C5:H5"/>
    <mergeCell ref="C4:H4"/>
  </mergeCells>
  <printOptions horizontalCentered="1"/>
  <pageMargins left="0.7" right="0.7" top="0.75" bottom="0.75" header="0.3" footer="0.3"/>
  <pageSetup paperSize="9" orientation="landscape" blackAndWhite="1" r:id="rId1"/>
  <headerFooter>
    <oddFooter xml:space="preserve">&amp;C&amp;"Times New Roman,Italic"&amp;8Copyright by SoftGroup, Sarajevo&amp;R&amp;"Times New Roman,Italic"&amp;8Strana &amp;P </oddFooter>
  </headerFooter>
  <rowBreaks count="3" manualBreakCount="3">
    <brk id="26" max="7" man="1"/>
    <brk id="49" max="7" man="1"/>
    <brk id="7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61"/>
  <sheetViews>
    <sheetView showZeros="0" topLeftCell="A33" zoomScaleNormal="100" zoomScaleSheetLayoutView="100" workbookViewId="0">
      <selection activeCell="G34" sqref="G34"/>
    </sheetView>
  </sheetViews>
  <sheetFormatPr defaultRowHeight="15"/>
  <cols>
    <col min="1" max="1" width="3.140625" customWidth="1"/>
    <col min="2" max="2" width="25.85546875" customWidth="1"/>
    <col min="3" max="3" width="13.42578125" customWidth="1"/>
    <col min="4" max="4" width="3" customWidth="1"/>
    <col min="5" max="6" width="3.140625" customWidth="1"/>
    <col min="7" max="8" width="16.7109375" customWidth="1"/>
    <col min="9" max="9" width="11.5703125" customWidth="1"/>
    <col min="10" max="10" width="10.85546875" customWidth="1"/>
  </cols>
  <sheetData>
    <row r="1" spans="1:9">
      <c r="A1" s="72" t="s">
        <v>4</v>
      </c>
      <c r="B1" s="72"/>
      <c r="C1" s="80" t="s">
        <v>268</v>
      </c>
      <c r="D1" s="80"/>
      <c r="E1" s="80"/>
      <c r="F1" s="80"/>
      <c r="G1" s="80"/>
      <c r="H1" s="80"/>
      <c r="I1" s="80"/>
    </row>
    <row r="2" spans="1:9">
      <c r="A2" s="72" t="s">
        <v>5</v>
      </c>
      <c r="B2" s="72"/>
      <c r="C2" s="80" t="s">
        <v>269</v>
      </c>
      <c r="D2" s="80"/>
      <c r="E2" s="80"/>
      <c r="F2" s="80"/>
      <c r="G2" s="80"/>
      <c r="H2" s="80"/>
      <c r="I2" s="80"/>
    </row>
    <row r="3" spans="1:9">
      <c r="A3" s="72" t="s">
        <v>1</v>
      </c>
      <c r="B3" s="72"/>
      <c r="C3" s="73" t="s">
        <v>276</v>
      </c>
      <c r="D3" s="73"/>
      <c r="E3" s="73"/>
      <c r="F3" s="73"/>
      <c r="G3" s="73"/>
      <c r="H3" s="73"/>
    </row>
    <row r="4" spans="1:9">
      <c r="A4" s="72" t="s">
        <v>2</v>
      </c>
      <c r="B4" s="72"/>
      <c r="C4" s="80" t="s">
        <v>264</v>
      </c>
      <c r="D4" s="80"/>
      <c r="E4" s="80"/>
      <c r="F4" s="80"/>
      <c r="G4" s="80"/>
      <c r="H4" s="80"/>
      <c r="I4" s="80"/>
    </row>
    <row r="5" spans="1:9" ht="16.5">
      <c r="A5" s="72" t="s">
        <v>6</v>
      </c>
      <c r="B5" s="72"/>
      <c r="C5" s="93" t="s">
        <v>264</v>
      </c>
      <c r="D5" s="93"/>
      <c r="E5" s="93"/>
      <c r="F5" s="93"/>
      <c r="G5" s="93"/>
      <c r="H5" s="93"/>
      <c r="I5" s="93"/>
    </row>
    <row r="6" spans="1:9" ht="16.5">
      <c r="A6" s="72" t="s">
        <v>188</v>
      </c>
      <c r="B6" s="72"/>
      <c r="C6" s="93" t="s">
        <v>270</v>
      </c>
      <c r="D6" s="93"/>
      <c r="E6" s="93"/>
      <c r="F6" s="93"/>
      <c r="G6" s="93"/>
      <c r="H6" s="93"/>
      <c r="I6" s="93"/>
    </row>
    <row r="7" spans="1:9">
      <c r="A7" s="21"/>
      <c r="B7" s="21"/>
      <c r="C7" s="21"/>
      <c r="D7" s="21"/>
      <c r="E7" s="21"/>
      <c r="F7" s="21"/>
      <c r="G7" s="21"/>
      <c r="H7" s="21"/>
      <c r="I7" s="21"/>
    </row>
    <row r="8" spans="1:9" ht="15.75">
      <c r="A8" s="66" t="s">
        <v>272</v>
      </c>
      <c r="B8" s="66"/>
      <c r="C8" s="66"/>
      <c r="D8" s="66"/>
      <c r="E8" s="66"/>
      <c r="F8" s="66"/>
      <c r="G8" s="66"/>
      <c r="H8" s="66"/>
      <c r="I8" s="66"/>
    </row>
    <row r="9" spans="1:9">
      <c r="A9" s="67" t="s">
        <v>256</v>
      </c>
      <c r="B9" s="67"/>
      <c r="C9" s="67"/>
      <c r="D9" s="67"/>
      <c r="E9" s="67"/>
      <c r="F9" s="67"/>
      <c r="G9" s="67"/>
      <c r="H9" s="67"/>
      <c r="I9" s="67"/>
    </row>
    <row r="10" spans="1:9">
      <c r="A10" s="68" t="s">
        <v>284</v>
      </c>
      <c r="B10" s="68"/>
      <c r="C10" s="68"/>
      <c r="D10" s="68"/>
      <c r="E10" s="68"/>
      <c r="F10" s="68"/>
      <c r="G10" s="68"/>
      <c r="H10" s="68"/>
    </row>
    <row r="11" spans="1:9">
      <c r="A11" s="36"/>
      <c r="B11" s="82"/>
      <c r="C11" s="82"/>
      <c r="D11" s="36"/>
      <c r="E11" s="36"/>
      <c r="F11" s="36"/>
      <c r="G11" s="36"/>
      <c r="H11" s="36"/>
      <c r="I11" s="49"/>
    </row>
    <row r="12" spans="1:9" ht="17.25" customHeight="1">
      <c r="A12" s="81" t="s">
        <v>22</v>
      </c>
      <c r="B12" s="81"/>
      <c r="C12" s="81"/>
      <c r="D12" s="81" t="s">
        <v>47</v>
      </c>
      <c r="E12" s="81"/>
      <c r="F12" s="81"/>
      <c r="G12" s="95" t="s">
        <v>110</v>
      </c>
      <c r="H12" s="95"/>
      <c r="I12" s="81" t="s">
        <v>99</v>
      </c>
    </row>
    <row r="13" spans="1:9" ht="20.25" customHeight="1">
      <c r="A13" s="81"/>
      <c r="B13" s="81"/>
      <c r="C13" s="81"/>
      <c r="D13" s="81"/>
      <c r="E13" s="81"/>
      <c r="F13" s="81"/>
      <c r="G13" s="38" t="s">
        <v>111</v>
      </c>
      <c r="H13" s="38" t="s">
        <v>46</v>
      </c>
      <c r="I13" s="81"/>
    </row>
    <row r="14" spans="1:9">
      <c r="A14" s="84">
        <v>1</v>
      </c>
      <c r="B14" s="85"/>
      <c r="C14" s="86"/>
      <c r="D14" s="94">
        <v>2</v>
      </c>
      <c r="E14" s="94"/>
      <c r="F14" s="94"/>
      <c r="G14" s="39">
        <v>3</v>
      </c>
      <c r="H14" s="39">
        <v>4</v>
      </c>
      <c r="I14" s="39">
        <v>5</v>
      </c>
    </row>
    <row r="15" spans="1:9" ht="16.5" customHeight="1">
      <c r="A15" s="50" t="s">
        <v>100</v>
      </c>
      <c r="B15" s="91" t="s">
        <v>101</v>
      </c>
      <c r="C15" s="92"/>
      <c r="D15" s="41"/>
      <c r="E15" s="41"/>
      <c r="F15" s="42"/>
      <c r="G15" s="32"/>
      <c r="H15" s="32"/>
      <c r="I15" s="51"/>
    </row>
    <row r="16" spans="1:9" ht="15.75">
      <c r="A16" s="52" t="s">
        <v>102</v>
      </c>
      <c r="B16" s="89" t="s">
        <v>103</v>
      </c>
      <c r="C16" s="90"/>
      <c r="D16" s="41">
        <v>4</v>
      </c>
      <c r="E16" s="41" t="s">
        <v>0</v>
      </c>
      <c r="F16" s="42">
        <v>1</v>
      </c>
      <c r="G16" s="32">
        <f>SUM(G17:G21)</f>
        <v>78334</v>
      </c>
      <c r="H16" s="32">
        <f>SUM(H17:H21)</f>
        <v>497559</v>
      </c>
      <c r="I16" s="53">
        <f t="shared" ref="I16:I54" si="0">IF(H16&gt;0,ROUND(G16*100/H16,0),0)</f>
        <v>16</v>
      </c>
    </row>
    <row r="17" spans="1:9" ht="16.5" customHeight="1">
      <c r="A17" s="54">
        <v>1</v>
      </c>
      <c r="B17" s="89" t="s">
        <v>105</v>
      </c>
      <c r="C17" s="90"/>
      <c r="D17" s="41">
        <v>4</v>
      </c>
      <c r="E17" s="41" t="s">
        <v>0</v>
      </c>
      <c r="F17" s="42">
        <v>2</v>
      </c>
      <c r="G17" s="32">
        <v>21170</v>
      </c>
      <c r="H17" s="32">
        <v>51115</v>
      </c>
      <c r="I17" s="53">
        <f t="shared" si="0"/>
        <v>41</v>
      </c>
    </row>
    <row r="18" spans="1:9" ht="16.5" customHeight="1">
      <c r="A18" s="54">
        <v>2</v>
      </c>
      <c r="B18" s="89" t="s">
        <v>107</v>
      </c>
      <c r="C18" s="90"/>
      <c r="D18" s="41">
        <v>4</v>
      </c>
      <c r="E18" s="41" t="s">
        <v>0</v>
      </c>
      <c r="F18" s="42">
        <v>3</v>
      </c>
      <c r="G18" s="32">
        <v>57164</v>
      </c>
      <c r="H18" s="32">
        <v>407719</v>
      </c>
      <c r="I18" s="53">
        <f t="shared" si="0"/>
        <v>14</v>
      </c>
    </row>
    <row r="19" spans="1:9" ht="15.75" customHeight="1">
      <c r="A19" s="54">
        <v>3</v>
      </c>
      <c r="B19" s="89" t="s">
        <v>109</v>
      </c>
      <c r="C19" s="90"/>
      <c r="D19" s="41">
        <v>4</v>
      </c>
      <c r="E19" s="41" t="s">
        <v>0</v>
      </c>
      <c r="F19" s="42">
        <v>4</v>
      </c>
      <c r="G19" s="32">
        <v>0</v>
      </c>
      <c r="H19" s="32">
        <v>36325</v>
      </c>
      <c r="I19" s="53">
        <f t="shared" si="0"/>
        <v>0</v>
      </c>
    </row>
    <row r="20" spans="1:9" ht="16.5" customHeight="1">
      <c r="A20" s="54">
        <v>4</v>
      </c>
      <c r="B20" s="89" t="s">
        <v>113</v>
      </c>
      <c r="C20" s="90"/>
      <c r="D20" s="41">
        <v>4</v>
      </c>
      <c r="E20" s="41" t="s">
        <v>0</v>
      </c>
      <c r="F20" s="42">
        <v>5</v>
      </c>
      <c r="G20" s="32">
        <v>0</v>
      </c>
      <c r="H20" s="32">
        <v>0</v>
      </c>
      <c r="I20" s="53">
        <f t="shared" si="0"/>
        <v>0</v>
      </c>
    </row>
    <row r="21" spans="1:9" ht="15.75" customHeight="1">
      <c r="A21" s="54">
        <v>5</v>
      </c>
      <c r="B21" s="89" t="s">
        <v>114</v>
      </c>
      <c r="C21" s="90"/>
      <c r="D21" s="41">
        <v>4</v>
      </c>
      <c r="E21" s="41" t="s">
        <v>0</v>
      </c>
      <c r="F21" s="42">
        <v>6</v>
      </c>
      <c r="G21" s="32">
        <v>0</v>
      </c>
      <c r="H21" s="32">
        <v>2400</v>
      </c>
      <c r="I21" s="53">
        <f t="shared" si="0"/>
        <v>0</v>
      </c>
    </row>
    <row r="22" spans="1:9" ht="15.75" customHeight="1">
      <c r="A22" s="52" t="s">
        <v>115</v>
      </c>
      <c r="B22" s="89" t="s">
        <v>116</v>
      </c>
      <c r="C22" s="90"/>
      <c r="D22" s="41">
        <v>4</v>
      </c>
      <c r="E22" s="41" t="s">
        <v>0</v>
      </c>
      <c r="F22" s="42">
        <v>7</v>
      </c>
      <c r="G22" s="32">
        <f>SUM(G23:G33)</f>
        <v>2156210</v>
      </c>
      <c r="H22" s="32">
        <f>SUM(H23:H33)</f>
        <v>3418980</v>
      </c>
      <c r="I22" s="53">
        <f t="shared" si="0"/>
        <v>63</v>
      </c>
    </row>
    <row r="23" spans="1:9" ht="15.75" customHeight="1">
      <c r="A23" s="54">
        <v>1</v>
      </c>
      <c r="B23" s="89" t="s">
        <v>117</v>
      </c>
      <c r="C23" s="90"/>
      <c r="D23" s="41">
        <v>4</v>
      </c>
      <c r="E23" s="41" t="s">
        <v>0</v>
      </c>
      <c r="F23" s="42">
        <v>8</v>
      </c>
      <c r="G23" s="32">
        <v>1919538</v>
      </c>
      <c r="H23" s="32">
        <v>2556717</v>
      </c>
      <c r="I23" s="53">
        <f t="shared" si="0"/>
        <v>75</v>
      </c>
    </row>
    <row r="24" spans="1:9" ht="15.75" customHeight="1">
      <c r="A24" s="54">
        <v>2</v>
      </c>
      <c r="B24" s="89" t="s">
        <v>118</v>
      </c>
      <c r="C24" s="90"/>
      <c r="D24" s="41">
        <v>4</v>
      </c>
      <c r="E24" s="41" t="s">
        <v>0</v>
      </c>
      <c r="F24" s="41">
        <v>9</v>
      </c>
      <c r="G24" s="32">
        <v>0</v>
      </c>
      <c r="H24" s="32">
        <v>0</v>
      </c>
      <c r="I24" s="53">
        <f t="shared" si="0"/>
        <v>0</v>
      </c>
    </row>
    <row r="25" spans="1:9" ht="15.75" customHeight="1">
      <c r="A25" s="54">
        <v>3</v>
      </c>
      <c r="B25" s="89" t="s">
        <v>119</v>
      </c>
      <c r="C25" s="90"/>
      <c r="D25" s="41">
        <v>4</v>
      </c>
      <c r="E25" s="41">
        <v>1</v>
      </c>
      <c r="F25" s="41" t="s">
        <v>0</v>
      </c>
      <c r="G25" s="32">
        <v>0</v>
      </c>
      <c r="H25" s="32">
        <v>0</v>
      </c>
      <c r="I25" s="53">
        <f t="shared" si="0"/>
        <v>0</v>
      </c>
    </row>
    <row r="26" spans="1:9" ht="15.75" customHeight="1">
      <c r="A26" s="54">
        <v>4</v>
      </c>
      <c r="B26" s="89" t="s">
        <v>120</v>
      </c>
      <c r="C26" s="90"/>
      <c r="D26" s="41">
        <v>4</v>
      </c>
      <c r="E26" s="41">
        <v>1</v>
      </c>
      <c r="F26" s="42">
        <v>1</v>
      </c>
      <c r="G26" s="32">
        <v>171303</v>
      </c>
      <c r="H26" s="32">
        <v>623390</v>
      </c>
      <c r="I26" s="53">
        <f t="shared" si="0"/>
        <v>27</v>
      </c>
    </row>
    <row r="27" spans="1:9" ht="15.75" customHeight="1">
      <c r="A27" s="54">
        <v>5</v>
      </c>
      <c r="B27" s="89" t="s">
        <v>121</v>
      </c>
      <c r="C27" s="90"/>
      <c r="D27" s="41">
        <v>4</v>
      </c>
      <c r="E27" s="41">
        <v>1</v>
      </c>
      <c r="F27" s="42">
        <v>2</v>
      </c>
      <c r="G27" s="32">
        <v>0</v>
      </c>
      <c r="H27" s="32">
        <v>0</v>
      </c>
      <c r="I27" s="53">
        <f t="shared" si="0"/>
        <v>0</v>
      </c>
    </row>
    <row r="28" spans="1:9" ht="15.75" customHeight="1">
      <c r="A28" s="54">
        <v>6</v>
      </c>
      <c r="B28" s="89" t="s">
        <v>122</v>
      </c>
      <c r="C28" s="90"/>
      <c r="D28" s="41">
        <v>4</v>
      </c>
      <c r="E28" s="41">
        <v>1</v>
      </c>
      <c r="F28" s="42">
        <v>3</v>
      </c>
      <c r="G28" s="32">
        <v>0</v>
      </c>
      <c r="H28" s="32">
        <v>0</v>
      </c>
      <c r="I28" s="53">
        <f t="shared" si="0"/>
        <v>0</v>
      </c>
    </row>
    <row r="29" spans="1:9" ht="15.75" customHeight="1">
      <c r="A29" s="54">
        <v>7</v>
      </c>
      <c r="B29" s="89" t="s">
        <v>123</v>
      </c>
      <c r="C29" s="90"/>
      <c r="D29" s="41">
        <v>4</v>
      </c>
      <c r="E29" s="41">
        <v>1</v>
      </c>
      <c r="F29" s="42">
        <v>4</v>
      </c>
      <c r="G29" s="32">
        <v>0</v>
      </c>
      <c r="H29" s="32">
        <v>0</v>
      </c>
      <c r="I29" s="53">
        <f t="shared" si="0"/>
        <v>0</v>
      </c>
    </row>
    <row r="30" spans="1:9" ht="15.75" customHeight="1">
      <c r="A30" s="54">
        <v>8</v>
      </c>
      <c r="B30" s="89" t="s">
        <v>124</v>
      </c>
      <c r="C30" s="90"/>
      <c r="D30" s="41">
        <v>4</v>
      </c>
      <c r="E30" s="41">
        <v>1</v>
      </c>
      <c r="F30" s="42">
        <v>5</v>
      </c>
      <c r="G30" s="32">
        <v>4637</v>
      </c>
      <c r="H30" s="32">
        <v>18455</v>
      </c>
      <c r="I30" s="53">
        <f t="shared" si="0"/>
        <v>25</v>
      </c>
    </row>
    <row r="31" spans="1:9" ht="15.75">
      <c r="A31" s="54">
        <v>9</v>
      </c>
      <c r="B31" s="89" t="s">
        <v>125</v>
      </c>
      <c r="C31" s="90"/>
      <c r="D31" s="41">
        <v>4</v>
      </c>
      <c r="E31" s="41">
        <v>1</v>
      </c>
      <c r="F31" s="42">
        <v>6</v>
      </c>
      <c r="G31" s="32">
        <v>0</v>
      </c>
      <c r="H31" s="32">
        <v>0</v>
      </c>
      <c r="I31" s="53">
        <f t="shared" si="0"/>
        <v>0</v>
      </c>
    </row>
    <row r="32" spans="1:9" ht="15.75">
      <c r="A32" s="54">
        <v>10</v>
      </c>
      <c r="B32" s="89" t="s">
        <v>126</v>
      </c>
      <c r="C32" s="90"/>
      <c r="D32" s="41">
        <v>4</v>
      </c>
      <c r="E32" s="41">
        <v>1</v>
      </c>
      <c r="F32" s="42">
        <v>7</v>
      </c>
      <c r="G32" s="32">
        <v>0</v>
      </c>
      <c r="H32" s="32">
        <v>0</v>
      </c>
      <c r="I32" s="53">
        <f t="shared" si="0"/>
        <v>0</v>
      </c>
    </row>
    <row r="33" spans="1:9" ht="16.5" customHeight="1">
      <c r="A33" s="54">
        <v>11</v>
      </c>
      <c r="B33" s="89" t="s">
        <v>127</v>
      </c>
      <c r="C33" s="90"/>
      <c r="D33" s="41">
        <v>4</v>
      </c>
      <c r="E33" s="41">
        <v>1</v>
      </c>
      <c r="F33" s="42">
        <v>8</v>
      </c>
      <c r="G33" s="32">
        <v>60732</v>
      </c>
      <c r="H33" s="32">
        <v>220418</v>
      </c>
      <c r="I33" s="53">
        <f t="shared" si="0"/>
        <v>28</v>
      </c>
    </row>
    <row r="34" spans="1:9" ht="15.75">
      <c r="A34" s="55" t="s">
        <v>128</v>
      </c>
      <c r="B34" s="89" t="s">
        <v>129</v>
      </c>
      <c r="C34" s="90"/>
      <c r="D34" s="41">
        <v>4</v>
      </c>
      <c r="E34" s="41">
        <v>1</v>
      </c>
      <c r="F34" s="41">
        <v>9</v>
      </c>
      <c r="G34" s="32">
        <f>IF(G16-G22&gt;0,G16-G22,0)</f>
        <v>0</v>
      </c>
      <c r="H34" s="32">
        <f>IF(H16-H22&gt;0,H16-H22,0)</f>
        <v>0</v>
      </c>
      <c r="I34" s="53">
        <f t="shared" si="0"/>
        <v>0</v>
      </c>
    </row>
    <row r="35" spans="1:9" ht="16.5" customHeight="1">
      <c r="A35" s="52" t="s">
        <v>130</v>
      </c>
      <c r="B35" s="89" t="s">
        <v>131</v>
      </c>
      <c r="C35" s="90"/>
      <c r="D35" s="41">
        <v>4</v>
      </c>
      <c r="E35" s="41">
        <v>2</v>
      </c>
      <c r="F35" s="41" t="s">
        <v>0</v>
      </c>
      <c r="G35" s="32">
        <f>IF(G22-G16&gt;0,G22-G16,0)</f>
        <v>2077876</v>
      </c>
      <c r="H35" s="32">
        <f>IF(H22-H16&gt;0,H22-H16,0)</f>
        <v>2921421</v>
      </c>
      <c r="I35" s="53">
        <f t="shared" si="0"/>
        <v>71</v>
      </c>
    </row>
    <row r="36" spans="1:9" ht="15.75" customHeight="1">
      <c r="A36" s="50" t="s">
        <v>132</v>
      </c>
      <c r="B36" s="91" t="s">
        <v>257</v>
      </c>
      <c r="C36" s="92"/>
      <c r="D36" s="41"/>
      <c r="E36" s="41"/>
      <c r="F36" s="42"/>
      <c r="G36" s="32"/>
      <c r="H36" s="32"/>
      <c r="I36" s="53">
        <f t="shared" si="0"/>
        <v>0</v>
      </c>
    </row>
    <row r="37" spans="1:9" ht="15.75" customHeight="1">
      <c r="A37" s="52" t="s">
        <v>102</v>
      </c>
      <c r="B37" s="89" t="s">
        <v>258</v>
      </c>
      <c r="C37" s="90"/>
      <c r="D37" s="41">
        <v>4</v>
      </c>
      <c r="E37" s="41">
        <v>2</v>
      </c>
      <c r="F37" s="42">
        <v>1</v>
      </c>
      <c r="G37" s="32">
        <f>SUM(G38:G39)</f>
        <v>0</v>
      </c>
      <c r="H37" s="32">
        <f>SUM(H38:H39)</f>
        <v>0</v>
      </c>
      <c r="I37" s="53">
        <f t="shared" si="0"/>
        <v>0</v>
      </c>
    </row>
    <row r="38" spans="1:9" ht="15.75" customHeight="1">
      <c r="A38" s="54">
        <v>1</v>
      </c>
      <c r="B38" s="89" t="s">
        <v>177</v>
      </c>
      <c r="C38" s="90"/>
      <c r="D38" s="41">
        <v>4</v>
      </c>
      <c r="E38" s="41">
        <v>2</v>
      </c>
      <c r="F38" s="42">
        <v>2</v>
      </c>
      <c r="G38" s="32">
        <v>0</v>
      </c>
      <c r="H38" s="32">
        <v>0</v>
      </c>
      <c r="I38" s="53">
        <f t="shared" si="0"/>
        <v>0</v>
      </c>
    </row>
    <row r="39" spans="1:9" ht="15.75" customHeight="1">
      <c r="A39" s="54">
        <v>2</v>
      </c>
      <c r="B39" s="89" t="s">
        <v>133</v>
      </c>
      <c r="C39" s="90"/>
      <c r="D39" s="41">
        <v>4</v>
      </c>
      <c r="E39" s="41">
        <v>2</v>
      </c>
      <c r="F39" s="42">
        <v>3</v>
      </c>
      <c r="G39" s="32">
        <v>0</v>
      </c>
      <c r="H39" s="32">
        <v>0</v>
      </c>
      <c r="I39" s="53">
        <f t="shared" si="0"/>
        <v>0</v>
      </c>
    </row>
    <row r="40" spans="1:9" ht="16.5" customHeight="1">
      <c r="A40" s="52" t="s">
        <v>115</v>
      </c>
      <c r="B40" s="89" t="s">
        <v>259</v>
      </c>
      <c r="C40" s="90"/>
      <c r="D40" s="41">
        <v>4</v>
      </c>
      <c r="E40" s="41">
        <v>2</v>
      </c>
      <c r="F40" s="42">
        <v>4</v>
      </c>
      <c r="G40" s="32">
        <f>SUM(G41:G43)</f>
        <v>0</v>
      </c>
      <c r="H40" s="32">
        <f>SUM(H41:H43)</f>
        <v>0</v>
      </c>
      <c r="I40" s="53">
        <f t="shared" si="0"/>
        <v>0</v>
      </c>
    </row>
    <row r="41" spans="1:9" ht="15.75" customHeight="1">
      <c r="A41" s="54">
        <v>1</v>
      </c>
      <c r="B41" s="89" t="s">
        <v>134</v>
      </c>
      <c r="C41" s="90"/>
      <c r="D41" s="41">
        <v>4</v>
      </c>
      <c r="E41" s="41">
        <v>2</v>
      </c>
      <c r="F41" s="42">
        <v>5</v>
      </c>
      <c r="G41" s="32">
        <v>0</v>
      </c>
      <c r="H41" s="32">
        <v>0</v>
      </c>
      <c r="I41" s="53">
        <f t="shared" si="0"/>
        <v>0</v>
      </c>
    </row>
    <row r="42" spans="1:9" ht="15.75" customHeight="1">
      <c r="A42" s="54">
        <v>2</v>
      </c>
      <c r="B42" s="89" t="s">
        <v>135</v>
      </c>
      <c r="C42" s="90"/>
      <c r="D42" s="41">
        <v>4</v>
      </c>
      <c r="E42" s="41">
        <v>2</v>
      </c>
      <c r="F42" s="42">
        <v>6</v>
      </c>
      <c r="G42" s="32">
        <v>0</v>
      </c>
      <c r="H42" s="32">
        <v>0</v>
      </c>
      <c r="I42" s="53">
        <f t="shared" si="0"/>
        <v>0</v>
      </c>
    </row>
    <row r="43" spans="1:9" ht="15.75">
      <c r="A43" s="54">
        <v>3</v>
      </c>
      <c r="B43" s="89" t="s">
        <v>136</v>
      </c>
      <c r="C43" s="90"/>
      <c r="D43" s="41">
        <v>4</v>
      </c>
      <c r="E43" s="41">
        <v>2</v>
      </c>
      <c r="F43" s="42">
        <v>7</v>
      </c>
      <c r="G43" s="32">
        <v>0</v>
      </c>
      <c r="H43" s="32">
        <v>0</v>
      </c>
      <c r="I43" s="53">
        <f t="shared" si="0"/>
        <v>0</v>
      </c>
    </row>
    <row r="44" spans="1:9" ht="15.75">
      <c r="A44" s="52" t="s">
        <v>128</v>
      </c>
      <c r="B44" s="89" t="s">
        <v>260</v>
      </c>
      <c r="C44" s="90"/>
      <c r="D44" s="41">
        <v>4</v>
      </c>
      <c r="E44" s="41">
        <v>2</v>
      </c>
      <c r="F44" s="42">
        <v>8</v>
      </c>
      <c r="G44" s="32">
        <f>IF(G37-G40&gt;0,G37-G40,0)</f>
        <v>0</v>
      </c>
      <c r="H44" s="32">
        <f>IF(H37-H40&gt;0,H37-H40,0)</f>
        <v>0</v>
      </c>
      <c r="I44" s="53">
        <f t="shared" si="0"/>
        <v>0</v>
      </c>
    </row>
    <row r="45" spans="1:9" ht="16.5" customHeight="1">
      <c r="A45" s="52" t="s">
        <v>130</v>
      </c>
      <c r="B45" s="89" t="s">
        <v>261</v>
      </c>
      <c r="C45" s="90"/>
      <c r="D45" s="41">
        <v>4</v>
      </c>
      <c r="E45" s="41">
        <v>2</v>
      </c>
      <c r="F45" s="41">
        <v>9</v>
      </c>
      <c r="G45" s="32">
        <f>IF(G40-G37&gt;0,G40-G37,0)</f>
        <v>0</v>
      </c>
      <c r="H45" s="32">
        <f>IF(H40-H37&gt;0,H40-H37,0)</f>
        <v>0</v>
      </c>
      <c r="I45" s="53">
        <f t="shared" si="0"/>
        <v>0</v>
      </c>
    </row>
    <row r="46" spans="1:9" ht="15.75" customHeight="1">
      <c r="A46" s="52" t="s">
        <v>151</v>
      </c>
      <c r="B46" s="89" t="s">
        <v>137</v>
      </c>
      <c r="C46" s="90"/>
      <c r="D46" s="41">
        <v>4</v>
      </c>
      <c r="E46" s="41">
        <v>3</v>
      </c>
      <c r="F46" s="41" t="s">
        <v>0</v>
      </c>
      <c r="G46" s="32">
        <f>G16+G37</f>
        <v>78334</v>
      </c>
      <c r="H46" s="32">
        <f>H16+H37</f>
        <v>497559</v>
      </c>
      <c r="I46" s="53">
        <f t="shared" si="0"/>
        <v>16</v>
      </c>
    </row>
    <row r="47" spans="1:9" ht="15.75">
      <c r="A47" s="52" t="s">
        <v>138</v>
      </c>
      <c r="B47" s="89" t="s">
        <v>139</v>
      </c>
      <c r="C47" s="90"/>
      <c r="D47" s="41">
        <v>4</v>
      </c>
      <c r="E47" s="41">
        <v>3</v>
      </c>
      <c r="F47" s="42">
        <v>1</v>
      </c>
      <c r="G47" s="32">
        <f>G22+G40</f>
        <v>2156210</v>
      </c>
      <c r="H47" s="32">
        <f>H22+H40</f>
        <v>3418980</v>
      </c>
      <c r="I47" s="53">
        <f t="shared" si="0"/>
        <v>63</v>
      </c>
    </row>
    <row r="48" spans="1:9" ht="16.5" customHeight="1">
      <c r="A48" s="52" t="s">
        <v>140</v>
      </c>
      <c r="B48" s="89" t="s">
        <v>141</v>
      </c>
      <c r="C48" s="90"/>
      <c r="D48" s="41">
        <v>4</v>
      </c>
      <c r="E48" s="41">
        <v>3</v>
      </c>
      <c r="F48" s="42">
        <v>2</v>
      </c>
      <c r="G48" s="32">
        <f>IF(G46-G47&gt;0,G46-G47,0)</f>
        <v>0</v>
      </c>
      <c r="H48" s="32">
        <f>IF(H46-H47&gt;0,H46-H47,0)</f>
        <v>0</v>
      </c>
      <c r="I48" s="53">
        <f t="shared" si="0"/>
        <v>0</v>
      </c>
    </row>
    <row r="49" spans="1:9" ht="15.75" customHeight="1">
      <c r="A49" s="52" t="s">
        <v>142</v>
      </c>
      <c r="B49" s="89" t="s">
        <v>143</v>
      </c>
      <c r="C49" s="90"/>
      <c r="D49" s="41">
        <v>4</v>
      </c>
      <c r="E49" s="41">
        <v>3</v>
      </c>
      <c r="F49" s="42">
        <v>3</v>
      </c>
      <c r="G49" s="32">
        <f>G46-G47</f>
        <v>-2077876</v>
      </c>
      <c r="H49" s="32">
        <v>2921421</v>
      </c>
      <c r="I49" s="53">
        <f t="shared" si="0"/>
        <v>-71</v>
      </c>
    </row>
    <row r="50" spans="1:9" ht="15.75" customHeight="1">
      <c r="A50" s="52" t="s">
        <v>144</v>
      </c>
      <c r="B50" s="89" t="s">
        <v>145</v>
      </c>
      <c r="C50" s="90"/>
      <c r="D50" s="41">
        <v>4</v>
      </c>
      <c r="E50" s="41">
        <v>3</v>
      </c>
      <c r="F50" s="42">
        <v>4</v>
      </c>
      <c r="G50" s="32">
        <v>2124418</v>
      </c>
      <c r="H50" s="32">
        <v>5045839</v>
      </c>
      <c r="I50" s="53">
        <f t="shared" si="0"/>
        <v>42</v>
      </c>
    </row>
    <row r="51" spans="1:9" ht="16.5" customHeight="1">
      <c r="A51" s="52" t="s">
        <v>7</v>
      </c>
      <c r="B51" s="89" t="s">
        <v>146</v>
      </c>
      <c r="C51" s="90"/>
      <c r="D51" s="41">
        <v>4</v>
      </c>
      <c r="E51" s="41">
        <v>3</v>
      </c>
      <c r="F51" s="42">
        <v>5</v>
      </c>
      <c r="G51" s="32"/>
      <c r="H51" s="32"/>
      <c r="I51" s="53">
        <f t="shared" si="0"/>
        <v>0</v>
      </c>
    </row>
    <row r="52" spans="1:9" ht="15.75" customHeight="1">
      <c r="A52" s="52" t="s">
        <v>147</v>
      </c>
      <c r="B52" s="89" t="s">
        <v>148</v>
      </c>
      <c r="C52" s="90"/>
      <c r="D52" s="41">
        <v>4</v>
      </c>
      <c r="E52" s="41">
        <v>3</v>
      </c>
      <c r="F52" s="42">
        <v>6</v>
      </c>
      <c r="G52" s="32"/>
      <c r="H52" s="32"/>
      <c r="I52" s="53">
        <f t="shared" si="0"/>
        <v>0</v>
      </c>
    </row>
    <row r="53" spans="1:9" ht="15.75">
      <c r="A53" s="52" t="s">
        <v>149</v>
      </c>
      <c r="B53" s="89" t="s">
        <v>150</v>
      </c>
      <c r="C53" s="90"/>
      <c r="D53" s="41">
        <v>4</v>
      </c>
      <c r="E53" s="41">
        <v>3</v>
      </c>
      <c r="F53" s="42">
        <v>7</v>
      </c>
      <c r="G53" s="32">
        <v>46542</v>
      </c>
      <c r="H53" s="32">
        <v>2124418</v>
      </c>
      <c r="I53" s="53">
        <f t="shared" si="0"/>
        <v>2</v>
      </c>
    </row>
    <row r="54" spans="1:9" ht="15.75" customHeight="1">
      <c r="A54" s="52"/>
      <c r="B54" s="89" t="s">
        <v>98</v>
      </c>
      <c r="C54" s="90"/>
      <c r="D54" s="41">
        <v>4</v>
      </c>
      <c r="E54" s="41">
        <v>3</v>
      </c>
      <c r="F54" s="42">
        <v>8</v>
      </c>
      <c r="G54" s="32">
        <f>G50-G53</f>
        <v>2077876</v>
      </c>
      <c r="H54" s="32">
        <f>H50-H53</f>
        <v>2921421</v>
      </c>
      <c r="I54" s="53">
        <f t="shared" si="0"/>
        <v>71</v>
      </c>
    </row>
    <row r="55" spans="1:9" s="8" customFormat="1" ht="12.75">
      <c r="A55" s="44"/>
      <c r="B55" s="44"/>
      <c r="C55" s="44"/>
      <c r="D55" s="44"/>
      <c r="E55" s="44"/>
      <c r="F55" s="44"/>
      <c r="G55" s="44"/>
      <c r="H55" s="44"/>
      <c r="I55" s="44"/>
    </row>
    <row r="56" spans="1:9" s="8" customFormat="1" ht="25.5" customHeight="1">
      <c r="A56" s="88" t="s">
        <v>266</v>
      </c>
      <c r="B56" s="88"/>
      <c r="C56" s="83" t="s">
        <v>61</v>
      </c>
      <c r="D56" s="83"/>
      <c r="E56" s="83"/>
      <c r="F56" s="83"/>
      <c r="G56" s="45" t="s">
        <v>60</v>
      </c>
      <c r="H56" s="83" t="s">
        <v>277</v>
      </c>
      <c r="I56" s="83"/>
    </row>
    <row r="57" spans="1:9" s="8" customFormat="1" ht="12.75" customHeight="1">
      <c r="A57" s="45"/>
      <c r="B57" s="45"/>
      <c r="C57" s="45"/>
      <c r="D57" s="45"/>
      <c r="E57" s="45"/>
      <c r="F57" s="45"/>
      <c r="G57" s="56"/>
      <c r="H57" s="83"/>
      <c r="I57" s="83"/>
    </row>
    <row r="58" spans="1:9" s="8" customFormat="1" ht="12.75">
      <c r="A58" s="83"/>
      <c r="B58" s="83"/>
      <c r="C58" s="45"/>
      <c r="D58" s="45"/>
      <c r="E58" s="45"/>
      <c r="F58" s="45"/>
      <c r="G58" s="45"/>
      <c r="H58" s="45"/>
      <c r="I58" s="45"/>
    </row>
    <row r="59" spans="1:9">
      <c r="A59" s="46"/>
      <c r="B59" s="46"/>
      <c r="C59" s="87" t="s">
        <v>153</v>
      </c>
      <c r="D59" s="87"/>
      <c r="E59" s="87"/>
      <c r="F59" s="87"/>
      <c r="G59" s="46"/>
      <c r="H59" s="87" t="s">
        <v>152</v>
      </c>
      <c r="I59" s="87"/>
    </row>
    <row r="60" spans="1:9">
      <c r="A60" s="48"/>
      <c r="B60" s="48"/>
      <c r="C60" s="48"/>
      <c r="D60" s="48"/>
      <c r="E60" s="48"/>
      <c r="F60" s="48"/>
      <c r="G60" s="48"/>
      <c r="H60" s="48"/>
      <c r="I60" s="48"/>
    </row>
    <row r="61" spans="1:9">
      <c r="A61" s="48"/>
      <c r="B61" s="48"/>
      <c r="C61" s="48"/>
      <c r="D61" s="48"/>
      <c r="E61" s="48"/>
      <c r="F61" s="48"/>
      <c r="G61" s="48"/>
      <c r="H61" s="48"/>
      <c r="I61" s="48"/>
    </row>
  </sheetData>
  <mergeCells count="69">
    <mergeCell ref="C6:I6"/>
    <mergeCell ref="B24:C24"/>
    <mergeCell ref="D14:F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I12:I13"/>
    <mergeCell ref="G12:H12"/>
    <mergeCell ref="A10:H10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A58:B58"/>
    <mergeCell ref="A14:C14"/>
    <mergeCell ref="H56:I56"/>
    <mergeCell ref="H57:I57"/>
    <mergeCell ref="H59:I59"/>
    <mergeCell ref="A56:B56"/>
    <mergeCell ref="C56:F56"/>
    <mergeCell ref="C59:F59"/>
    <mergeCell ref="B49:C49"/>
    <mergeCell ref="B50:C50"/>
    <mergeCell ref="B51:C51"/>
    <mergeCell ref="B52:C52"/>
    <mergeCell ref="B53:C53"/>
    <mergeCell ref="B54:C54"/>
    <mergeCell ref="B43:C43"/>
    <mergeCell ref="B44:C44"/>
    <mergeCell ref="C3:H3"/>
    <mergeCell ref="C1:I1"/>
    <mergeCell ref="C2:I2"/>
    <mergeCell ref="A12:C13"/>
    <mergeCell ref="D12:F13"/>
    <mergeCell ref="A8:I8"/>
    <mergeCell ref="A9:I9"/>
    <mergeCell ref="B11:C11"/>
    <mergeCell ref="A1:B1"/>
    <mergeCell ref="A6:B6"/>
    <mergeCell ref="A5:B5"/>
    <mergeCell ref="A4:B4"/>
    <mergeCell ref="A3:B3"/>
    <mergeCell ref="A2:B2"/>
    <mergeCell ref="C4:I4"/>
    <mergeCell ref="C5:I5"/>
  </mergeCells>
  <printOptions horizontalCentered="1"/>
  <pageMargins left="0.25" right="0.25" top="0.75" bottom="0.75" header="0.3" footer="0.3"/>
  <pageSetup paperSize="9" orientation="portrait" blackAndWhite="1" r:id="rId1"/>
  <headerFooter>
    <oddFooter>&amp;L&amp;"Times New Roman,Italic"&amp;8Copyright by SoftGroup, Sarajevo</oddFooter>
  </headerFooter>
  <rowBreaks count="1" manualBreakCount="1">
    <brk id="4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H37"/>
  <sheetViews>
    <sheetView showZeros="0" topLeftCell="A12" zoomScaleNormal="100" zoomScaleSheetLayoutView="100" workbookViewId="0">
      <selection activeCell="G17" sqref="G17"/>
    </sheetView>
  </sheetViews>
  <sheetFormatPr defaultRowHeight="15"/>
  <cols>
    <col min="1" max="1" width="5.5703125" customWidth="1"/>
    <col min="2" max="2" width="24.140625" customWidth="1"/>
    <col min="3" max="3" width="21.85546875" customWidth="1"/>
    <col min="4" max="4" width="2.85546875" customWidth="1"/>
    <col min="5" max="5" width="3.42578125" customWidth="1"/>
    <col min="6" max="6" width="3.140625" customWidth="1"/>
    <col min="7" max="7" width="20.85546875" customWidth="1"/>
    <col min="8" max="8" width="22.28515625" customWidth="1"/>
  </cols>
  <sheetData>
    <row r="1" spans="1:8">
      <c r="A1" s="72" t="s">
        <v>4</v>
      </c>
      <c r="B1" s="72"/>
      <c r="C1" s="80" t="s">
        <v>268</v>
      </c>
      <c r="D1" s="80"/>
      <c r="E1" s="80"/>
      <c r="F1" s="80"/>
      <c r="G1" s="80"/>
      <c r="H1" s="80"/>
    </row>
    <row r="2" spans="1:8">
      <c r="A2" s="72" t="s">
        <v>5</v>
      </c>
      <c r="B2" s="72"/>
      <c r="C2" s="80" t="s">
        <v>269</v>
      </c>
      <c r="D2" s="80"/>
      <c r="E2" s="80"/>
      <c r="F2" s="80"/>
      <c r="G2" s="80"/>
      <c r="H2" s="80"/>
    </row>
    <row r="3" spans="1:8">
      <c r="A3" s="72" t="s">
        <v>1</v>
      </c>
      <c r="B3" s="72"/>
      <c r="C3" s="73" t="s">
        <v>276</v>
      </c>
      <c r="D3" s="73"/>
      <c r="E3" s="73"/>
      <c r="F3" s="73"/>
      <c r="G3" s="73"/>
      <c r="H3" s="73"/>
    </row>
    <row r="4" spans="1:8">
      <c r="A4" s="72" t="s">
        <v>2</v>
      </c>
      <c r="B4" s="72"/>
      <c r="C4" s="80" t="s">
        <v>264</v>
      </c>
      <c r="D4" s="80"/>
      <c r="E4" s="80"/>
      <c r="F4" s="80"/>
      <c r="G4" s="80"/>
      <c r="H4" s="80"/>
    </row>
    <row r="5" spans="1:8" ht="16.5">
      <c r="A5" s="72" t="s">
        <v>6</v>
      </c>
      <c r="B5" s="72"/>
      <c r="C5" s="93" t="s">
        <v>264</v>
      </c>
      <c r="D5" s="93"/>
      <c r="E5" s="93"/>
      <c r="F5" s="93"/>
      <c r="G5" s="93"/>
      <c r="H5" s="93"/>
    </row>
    <row r="6" spans="1:8" ht="16.5">
      <c r="A6" s="72" t="s">
        <v>188</v>
      </c>
      <c r="B6" s="72"/>
      <c r="C6" s="93" t="s">
        <v>270</v>
      </c>
      <c r="D6" s="93"/>
      <c r="E6" s="93"/>
      <c r="F6" s="93"/>
      <c r="G6" s="93"/>
      <c r="H6" s="93"/>
    </row>
    <row r="7" spans="1:8">
      <c r="A7" s="20"/>
      <c r="B7" s="20"/>
      <c r="C7" s="20"/>
      <c r="D7" s="20"/>
      <c r="E7" s="20"/>
      <c r="F7" s="20"/>
      <c r="G7" s="20"/>
      <c r="H7" s="20"/>
    </row>
    <row r="8" spans="1:8" ht="15.75">
      <c r="A8" s="66" t="s">
        <v>271</v>
      </c>
      <c r="B8" s="66"/>
      <c r="C8" s="66"/>
      <c r="D8" s="66"/>
      <c r="E8" s="66"/>
      <c r="F8" s="66"/>
      <c r="G8" s="66"/>
      <c r="H8" s="66"/>
    </row>
    <row r="9" spans="1:8">
      <c r="A9" s="67"/>
      <c r="B9" s="67"/>
      <c r="C9" s="67"/>
      <c r="D9" s="67"/>
      <c r="E9" s="67"/>
      <c r="F9" s="67"/>
      <c r="G9" s="67"/>
      <c r="H9" s="67"/>
    </row>
    <row r="10" spans="1:8">
      <c r="A10" s="68" t="s">
        <v>284</v>
      </c>
      <c r="B10" s="68"/>
      <c r="C10" s="68"/>
      <c r="D10" s="68"/>
      <c r="E10" s="68"/>
      <c r="F10" s="68"/>
      <c r="G10" s="68"/>
      <c r="H10" s="68"/>
    </row>
    <row r="11" spans="1:8">
      <c r="A11" s="36"/>
      <c r="B11" s="96"/>
      <c r="C11" s="96"/>
      <c r="D11" s="36"/>
      <c r="E11" s="36"/>
      <c r="F11" s="36"/>
      <c r="G11" s="36"/>
      <c r="H11" s="37" t="s">
        <v>45</v>
      </c>
    </row>
    <row r="12" spans="1:8" ht="25.5">
      <c r="A12" s="38" t="s">
        <v>154</v>
      </c>
      <c r="B12" s="81" t="s">
        <v>22</v>
      </c>
      <c r="C12" s="81"/>
      <c r="D12" s="81" t="s">
        <v>47</v>
      </c>
      <c r="E12" s="81"/>
      <c r="F12" s="81"/>
      <c r="G12" s="38" t="s">
        <v>111</v>
      </c>
      <c r="H12" s="38" t="s">
        <v>46</v>
      </c>
    </row>
    <row r="13" spans="1:8">
      <c r="A13" s="39">
        <v>1</v>
      </c>
      <c r="B13" s="94">
        <v>2</v>
      </c>
      <c r="C13" s="94"/>
      <c r="D13" s="94">
        <v>3</v>
      </c>
      <c r="E13" s="94"/>
      <c r="F13" s="94"/>
      <c r="G13" s="39">
        <v>4</v>
      </c>
      <c r="H13" s="39">
        <v>5</v>
      </c>
    </row>
    <row r="14" spans="1:8" ht="30" customHeight="1">
      <c r="A14" s="40">
        <v>1</v>
      </c>
      <c r="B14" s="92" t="s">
        <v>155</v>
      </c>
      <c r="C14" s="92"/>
      <c r="D14" s="41">
        <v>3</v>
      </c>
      <c r="E14" s="41" t="s">
        <v>0</v>
      </c>
      <c r="F14" s="42">
        <v>1</v>
      </c>
      <c r="G14" s="31">
        <f>SUM(G15:G19)</f>
        <v>264760</v>
      </c>
      <c r="H14" s="31">
        <f>SUM(H15:H19)</f>
        <v>686467</v>
      </c>
    </row>
    <row r="15" spans="1:8" ht="15.75">
      <c r="A15" s="43">
        <v>2</v>
      </c>
      <c r="B15" s="90" t="s">
        <v>262</v>
      </c>
      <c r="C15" s="90"/>
      <c r="D15" s="41">
        <v>3</v>
      </c>
      <c r="E15" s="41" t="s">
        <v>0</v>
      </c>
      <c r="F15" s="42">
        <v>2</v>
      </c>
      <c r="G15" s="23">
        <v>-228201</v>
      </c>
      <c r="H15" s="23">
        <v>-489480</v>
      </c>
    </row>
    <row r="16" spans="1:8" ht="16.5" customHeight="1">
      <c r="A16" s="43">
        <v>3</v>
      </c>
      <c r="B16" s="90" t="s">
        <v>263</v>
      </c>
      <c r="C16" s="90"/>
      <c r="D16" s="41">
        <v>3</v>
      </c>
      <c r="E16" s="41" t="s">
        <v>0</v>
      </c>
      <c r="F16" s="42">
        <v>3</v>
      </c>
      <c r="G16" s="23">
        <v>492961</v>
      </c>
      <c r="H16" s="23">
        <v>1175947</v>
      </c>
    </row>
    <row r="17" spans="1:8" ht="30" customHeight="1">
      <c r="A17" s="43">
        <v>4</v>
      </c>
      <c r="B17" s="90" t="s">
        <v>156</v>
      </c>
      <c r="C17" s="90"/>
      <c r="D17" s="41">
        <v>3</v>
      </c>
      <c r="E17" s="41" t="s">
        <v>0</v>
      </c>
      <c r="F17" s="42">
        <v>4</v>
      </c>
      <c r="G17" s="23"/>
      <c r="H17" s="23"/>
    </row>
    <row r="18" spans="1:8" ht="15.75">
      <c r="A18" s="43">
        <v>5</v>
      </c>
      <c r="B18" s="90" t="s">
        <v>157</v>
      </c>
      <c r="C18" s="90"/>
      <c r="D18" s="41">
        <v>3</v>
      </c>
      <c r="E18" s="41" t="s">
        <v>0</v>
      </c>
      <c r="F18" s="42">
        <v>5</v>
      </c>
      <c r="G18" s="23">
        <v>0</v>
      </c>
      <c r="H18" s="23">
        <v>0</v>
      </c>
    </row>
    <row r="19" spans="1:8" ht="16.5" customHeight="1">
      <c r="A19" s="43">
        <v>6</v>
      </c>
      <c r="B19" s="90" t="s">
        <v>158</v>
      </c>
      <c r="C19" s="90"/>
      <c r="D19" s="41">
        <v>3</v>
      </c>
      <c r="E19" s="41" t="s">
        <v>0</v>
      </c>
      <c r="F19" s="42">
        <v>6</v>
      </c>
      <c r="G19" s="23">
        <v>0</v>
      </c>
      <c r="H19" s="23">
        <v>0</v>
      </c>
    </row>
    <row r="20" spans="1:8" ht="30" customHeight="1">
      <c r="A20" s="40">
        <v>7</v>
      </c>
      <c r="B20" s="92" t="s">
        <v>159</v>
      </c>
      <c r="C20" s="92"/>
      <c r="D20" s="41">
        <v>3</v>
      </c>
      <c r="E20" s="41" t="s">
        <v>0</v>
      </c>
      <c r="F20" s="42">
        <v>7</v>
      </c>
      <c r="G20" s="31">
        <f>SUM(G21:G22)</f>
        <v>0</v>
      </c>
      <c r="H20" s="31">
        <f>SUM(H21:H22)</f>
        <v>0</v>
      </c>
    </row>
    <row r="21" spans="1:8" ht="15.75">
      <c r="A21" s="43">
        <v>8</v>
      </c>
      <c r="B21" s="90" t="s">
        <v>174</v>
      </c>
      <c r="C21" s="90"/>
      <c r="D21" s="41">
        <v>3</v>
      </c>
      <c r="E21" s="41" t="s">
        <v>0</v>
      </c>
      <c r="F21" s="42">
        <v>8</v>
      </c>
      <c r="G21" s="23">
        <v>0</v>
      </c>
      <c r="H21" s="23">
        <v>0</v>
      </c>
    </row>
    <row r="22" spans="1:8" ht="15.75">
      <c r="A22" s="43">
        <v>9</v>
      </c>
      <c r="B22" s="90" t="s">
        <v>175</v>
      </c>
      <c r="C22" s="90"/>
      <c r="D22" s="41">
        <v>3</v>
      </c>
      <c r="E22" s="41" t="s">
        <v>0</v>
      </c>
      <c r="F22" s="42">
        <v>9</v>
      </c>
      <c r="G22" s="23">
        <v>0</v>
      </c>
      <c r="H22" s="23">
        <v>0</v>
      </c>
    </row>
    <row r="23" spans="1:8" ht="30" customHeight="1">
      <c r="A23" s="43">
        <v>10</v>
      </c>
      <c r="B23" s="90" t="s">
        <v>160</v>
      </c>
      <c r="C23" s="90"/>
      <c r="D23" s="41">
        <v>3</v>
      </c>
      <c r="E23" s="41">
        <v>1</v>
      </c>
      <c r="F23" s="41" t="s">
        <v>0</v>
      </c>
      <c r="G23" s="23">
        <f>G14+G21-G22</f>
        <v>264760</v>
      </c>
      <c r="H23" s="23">
        <f>H14+H21-H22</f>
        <v>686467</v>
      </c>
    </row>
    <row r="24" spans="1:8" ht="15.75" customHeight="1">
      <c r="A24" s="43">
        <v>11</v>
      </c>
      <c r="B24" s="90" t="s">
        <v>161</v>
      </c>
      <c r="C24" s="90"/>
      <c r="D24" s="41">
        <v>3</v>
      </c>
      <c r="E24" s="41">
        <v>1</v>
      </c>
      <c r="F24" s="42">
        <v>1</v>
      </c>
      <c r="G24" s="23"/>
      <c r="H24" s="23"/>
    </row>
    <row r="25" spans="1:8" ht="15.75" customHeight="1">
      <c r="A25" s="43">
        <v>12</v>
      </c>
      <c r="B25" s="90" t="s">
        <v>162</v>
      </c>
      <c r="C25" s="90"/>
      <c r="D25" s="41">
        <v>3</v>
      </c>
      <c r="E25" s="41">
        <v>1</v>
      </c>
      <c r="F25" s="42">
        <v>2</v>
      </c>
      <c r="G25" s="23">
        <v>26663167</v>
      </c>
      <c r="H25" s="23">
        <v>25976700</v>
      </c>
    </row>
    <row r="26" spans="1:8" ht="15.75">
      <c r="A26" s="43">
        <v>13</v>
      </c>
      <c r="B26" s="90" t="s">
        <v>163</v>
      </c>
      <c r="C26" s="90"/>
      <c r="D26" s="41">
        <v>3</v>
      </c>
      <c r="E26" s="41">
        <v>1</v>
      </c>
      <c r="F26" s="42">
        <v>3</v>
      </c>
      <c r="G26" s="23">
        <f>G25+G23</f>
        <v>26927927</v>
      </c>
      <c r="H26" s="23">
        <f>H25+H23</f>
        <v>26663167</v>
      </c>
    </row>
    <row r="27" spans="1:8" ht="15.75" customHeight="1">
      <c r="A27" s="43">
        <v>14</v>
      </c>
      <c r="B27" s="90" t="s">
        <v>170</v>
      </c>
      <c r="C27" s="90"/>
      <c r="D27" s="41">
        <v>3</v>
      </c>
      <c r="E27" s="41">
        <v>1</v>
      </c>
      <c r="F27" s="42">
        <v>4</v>
      </c>
      <c r="G27" s="23">
        <v>3053478</v>
      </c>
      <c r="H27" s="23">
        <v>3053478</v>
      </c>
    </row>
    <row r="28" spans="1:8" ht="15.75" customHeight="1">
      <c r="A28" s="43">
        <v>15</v>
      </c>
      <c r="B28" s="90" t="s">
        <v>171</v>
      </c>
      <c r="C28" s="90"/>
      <c r="D28" s="41">
        <v>3</v>
      </c>
      <c r="E28" s="41">
        <v>1</v>
      </c>
      <c r="F28" s="42">
        <v>5</v>
      </c>
      <c r="G28" s="23">
        <v>3053478</v>
      </c>
      <c r="H28" s="23">
        <v>3053478</v>
      </c>
    </row>
    <row r="29" spans="1:8" ht="15.75">
      <c r="A29" s="43">
        <v>16</v>
      </c>
      <c r="B29" s="90" t="s">
        <v>172</v>
      </c>
      <c r="C29" s="90"/>
      <c r="D29" s="41">
        <v>3</v>
      </c>
      <c r="E29" s="41">
        <v>1</v>
      </c>
      <c r="F29" s="42">
        <v>6</v>
      </c>
      <c r="G29" s="23">
        <v>0</v>
      </c>
      <c r="H29" s="23">
        <v>0</v>
      </c>
    </row>
    <row r="30" spans="1:8" ht="15.75">
      <c r="A30" s="43">
        <v>17</v>
      </c>
      <c r="B30" s="90" t="s">
        <v>173</v>
      </c>
      <c r="C30" s="90"/>
      <c r="D30" s="41">
        <v>3</v>
      </c>
      <c r="E30" s="41">
        <v>1</v>
      </c>
      <c r="F30" s="42">
        <v>7</v>
      </c>
      <c r="G30" s="23">
        <v>0</v>
      </c>
      <c r="H30" s="23">
        <v>0</v>
      </c>
    </row>
    <row r="31" spans="1:8" ht="15.75">
      <c r="A31" s="43">
        <v>18</v>
      </c>
      <c r="B31" s="90" t="s">
        <v>176</v>
      </c>
      <c r="C31" s="90"/>
      <c r="D31" s="41">
        <v>3</v>
      </c>
      <c r="E31" s="41">
        <v>1</v>
      </c>
      <c r="F31" s="42">
        <v>8</v>
      </c>
      <c r="G31" s="23">
        <v>3053478</v>
      </c>
      <c r="H31" s="23">
        <v>3053478</v>
      </c>
    </row>
    <row r="32" spans="1:8" s="8" customFormat="1" ht="12.75">
      <c r="A32" s="44"/>
      <c r="B32" s="44"/>
      <c r="C32" s="44"/>
      <c r="D32" s="44"/>
      <c r="E32" s="44"/>
      <c r="F32" s="44"/>
      <c r="G32" s="44"/>
      <c r="H32" s="44"/>
    </row>
    <row r="33" spans="1:8" s="8" customFormat="1" ht="12.75">
      <c r="A33" s="88" t="s">
        <v>266</v>
      </c>
      <c r="B33" s="88"/>
      <c r="C33" s="45" t="s">
        <v>61</v>
      </c>
      <c r="D33" s="83" t="s">
        <v>60</v>
      </c>
      <c r="E33" s="83"/>
      <c r="F33" s="83"/>
      <c r="G33" s="83" t="s">
        <v>277</v>
      </c>
      <c r="H33" s="83"/>
    </row>
    <row r="34" spans="1:8" s="8" customFormat="1" ht="12.75">
      <c r="A34" s="45"/>
      <c r="B34" s="45"/>
      <c r="C34" s="45"/>
      <c r="D34" s="45"/>
      <c r="E34" s="45"/>
      <c r="F34" s="45"/>
      <c r="G34" s="83"/>
      <c r="H34" s="83"/>
    </row>
    <row r="35" spans="1:8" s="8" customFormat="1" ht="12.75">
      <c r="A35" s="83"/>
      <c r="B35" s="83"/>
      <c r="C35" s="45"/>
      <c r="D35" s="45"/>
      <c r="E35" s="45"/>
      <c r="F35" s="45"/>
      <c r="G35" s="45"/>
      <c r="H35" s="45"/>
    </row>
    <row r="36" spans="1:8">
      <c r="A36" s="46"/>
      <c r="B36" s="46"/>
      <c r="C36" s="47" t="s">
        <v>62</v>
      </c>
      <c r="D36" s="46"/>
      <c r="E36" s="46"/>
      <c r="F36" s="46"/>
      <c r="G36" s="87" t="s">
        <v>62</v>
      </c>
      <c r="H36" s="87"/>
    </row>
    <row r="37" spans="1:8">
      <c r="A37" s="48"/>
      <c r="B37" s="48"/>
      <c r="C37" s="48"/>
      <c r="D37" s="48"/>
      <c r="E37" s="48"/>
      <c r="F37" s="48"/>
      <c r="G37" s="48"/>
      <c r="H37" s="48"/>
    </row>
  </sheetData>
  <mergeCells count="44">
    <mergeCell ref="G33:H33"/>
    <mergeCell ref="G34:H34"/>
    <mergeCell ref="A35:B35"/>
    <mergeCell ref="G36:H36"/>
    <mergeCell ref="A1:B1"/>
    <mergeCell ref="A2:B2"/>
    <mergeCell ref="A3:B3"/>
    <mergeCell ref="A4:B4"/>
    <mergeCell ref="A5:B5"/>
    <mergeCell ref="A6:B6"/>
    <mergeCell ref="A33:B33"/>
    <mergeCell ref="D33:F33"/>
    <mergeCell ref="B30:C30"/>
    <mergeCell ref="B31:C31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7:C17"/>
    <mergeCell ref="A8:H8"/>
    <mergeCell ref="A9:H9"/>
    <mergeCell ref="A10:H10"/>
    <mergeCell ref="B11:C11"/>
    <mergeCell ref="B12:C12"/>
    <mergeCell ref="D12:F12"/>
    <mergeCell ref="B13:C13"/>
    <mergeCell ref="D13:F13"/>
    <mergeCell ref="B14:C14"/>
    <mergeCell ref="B15:C15"/>
    <mergeCell ref="B16:C16"/>
    <mergeCell ref="C6:H6"/>
    <mergeCell ref="C1:H1"/>
    <mergeCell ref="C2:H2"/>
    <mergeCell ref="C3:H3"/>
    <mergeCell ref="C4:H4"/>
    <mergeCell ref="C5:H5"/>
  </mergeCells>
  <printOptions horizontalCentered="1"/>
  <pageMargins left="0.25" right="0.25" top="0.75" bottom="0.75" header="0.3" footer="0.3"/>
  <pageSetup paperSize="9" scale="94" orientation="portrait" blackAndWhite="1" r:id="rId1"/>
  <headerFooter>
    <oddFooter>&amp;L&amp;"Times New Roman,Italic"&amp;8Copyright by SoftGroup, Sarajevo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T401"/>
  <sheetViews>
    <sheetView showGridLines="0" tabSelected="1" topLeftCell="A277" workbookViewId="0">
      <selection activeCell="L28" sqref="L28"/>
    </sheetView>
  </sheetViews>
  <sheetFormatPr defaultColWidth="2.28515625" defaultRowHeight="12.75"/>
  <cols>
    <col min="1" max="16384" width="2.28515625" style="98"/>
  </cols>
  <sheetData>
    <row r="1" spans="1:46" ht="15">
      <c r="A1" s="97" t="str">
        <f>Firma</f>
        <v>ZIF CROBIH FOND d.d.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AH1" s="99">
        <f>[3]UnosPod!AB8</f>
        <v>4</v>
      </c>
      <c r="AI1" s="99">
        <f>[3]UnosPod!AC8</f>
        <v>2</v>
      </c>
      <c r="AJ1" s="99">
        <f>[3]UnosPod!AD8</f>
        <v>2</v>
      </c>
      <c r="AK1" s="99">
        <f>[3]UnosPod!AE8</f>
        <v>7</v>
      </c>
      <c r="AL1" s="99">
        <f>[3]UnosPod!AF8</f>
        <v>0</v>
      </c>
      <c r="AM1" s="99">
        <f>[3]UnosPod!AG8</f>
        <v>1</v>
      </c>
      <c r="AN1" s="99">
        <f>[3]UnosPod!AH8</f>
        <v>2</v>
      </c>
      <c r="AO1" s="99">
        <f>[3]UnosPod!AI8</f>
        <v>5</v>
      </c>
      <c r="AP1" s="99">
        <f>[3]UnosPod!AJ8</f>
        <v>8</v>
      </c>
      <c r="AQ1" s="99">
        <f>[3]UnosPod!AK8</f>
        <v>0</v>
      </c>
      <c r="AR1" s="99">
        <f>[3]UnosPod!AL8</f>
        <v>0</v>
      </c>
      <c r="AS1" s="99">
        <f>[3]UnosPod!AM8</f>
        <v>0</v>
      </c>
      <c r="AT1" s="99">
        <f>[3]UnosPod!AN8</f>
        <v>1</v>
      </c>
    </row>
    <row r="2" spans="1:46">
      <c r="A2" s="100" t="s">
        <v>286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2" t="s">
        <v>287</v>
      </c>
    </row>
    <row r="3" spans="1:46">
      <c r="A3" s="103" t="str">
        <f>[3]UnosPod!F15</f>
        <v>Trustovi, fondovi i sl djelatnosti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AH3" s="104"/>
      <c r="AI3" s="105">
        <f>[3]UnosPod!AB9</f>
        <v>0</v>
      </c>
      <c r="AJ3" s="105">
        <f>[3]UnosPod!AC9</f>
        <v>0</v>
      </c>
      <c r="AK3" s="105">
        <f>[3]UnosPod!AD9</f>
        <v>0</v>
      </c>
      <c r="AL3" s="105">
        <f>[3]UnosPod!AE9</f>
        <v>0</v>
      </c>
      <c r="AM3" s="105">
        <f>[3]UnosPod!AF9</f>
        <v>0</v>
      </c>
      <c r="AN3" s="105">
        <f>[3]UnosPod!AG9</f>
        <v>0</v>
      </c>
      <c r="AO3" s="105">
        <f>[3]UnosPod!AH9</f>
        <v>0</v>
      </c>
      <c r="AP3" s="105">
        <f>[3]UnosPod!AI9</f>
        <v>0</v>
      </c>
      <c r="AQ3" s="105">
        <f>[3]UnosPod!AJ9</f>
        <v>0</v>
      </c>
      <c r="AR3" s="105">
        <f>[3]UnosPod!AK9</f>
        <v>0</v>
      </c>
      <c r="AS3" s="105">
        <f>[3]UnosPod!AL9</f>
        <v>0</v>
      </c>
      <c r="AT3" s="105">
        <f>[3]UnosPod!AM9</f>
        <v>0</v>
      </c>
    </row>
    <row r="4" spans="1:46">
      <c r="A4" s="100" t="s">
        <v>288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7" t="s">
        <v>289</v>
      </c>
    </row>
    <row r="5" spans="1:46" ht="15.75">
      <c r="A5" s="108" t="str">
        <f>Sjedište&amp;", "&amp;Adresa</f>
        <v>Mostar, Mostar, ul Kralja Petra Krešimira IV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AH5" s="110"/>
      <c r="AI5" s="110"/>
      <c r="AJ5" s="111"/>
      <c r="AK5" s="111"/>
      <c r="AL5" s="111"/>
      <c r="AM5" s="112"/>
      <c r="AN5" s="113"/>
      <c r="AO5" s="113"/>
      <c r="AP5" s="114">
        <f>[3]UnosPod!AB10</f>
        <v>0</v>
      </c>
      <c r="AQ5" s="114">
        <f>[3]UnosPod!AC10</f>
        <v>0</v>
      </c>
      <c r="AR5" s="114">
        <f>[3]UnosPod!AD10</f>
        <v>0</v>
      </c>
      <c r="AS5" s="114">
        <f>[3]UnosPod!AE10</f>
        <v>0</v>
      </c>
      <c r="AT5" s="114">
        <f>[3]UnosPod!AF10</f>
        <v>0</v>
      </c>
    </row>
    <row r="6" spans="1:46" ht="15">
      <c r="A6" s="100" t="s">
        <v>290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AH6" s="110"/>
      <c r="AI6" s="110"/>
      <c r="AJ6" s="111"/>
      <c r="AK6" s="111"/>
      <c r="AL6" s="111"/>
      <c r="AM6" s="112"/>
      <c r="AN6" s="115"/>
      <c r="AO6" s="115"/>
      <c r="AP6" s="115"/>
      <c r="AQ6" s="115"/>
      <c r="AR6" s="115"/>
      <c r="AS6" s="115"/>
      <c r="AT6" s="107" t="s">
        <v>291</v>
      </c>
    </row>
    <row r="7" spans="1:46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AH7" s="110"/>
      <c r="AI7" s="110"/>
      <c r="AJ7" s="111"/>
      <c r="AK7" s="111"/>
      <c r="AL7" s="111"/>
      <c r="AM7" s="110"/>
      <c r="AN7" s="110"/>
      <c r="AO7" s="110"/>
      <c r="AP7" s="110"/>
      <c r="AQ7" s="105">
        <f>[3]UnosPod!AB11</f>
        <v>6</v>
      </c>
      <c r="AR7" s="105">
        <f>[3]UnosPod!AC11</f>
        <v>4</v>
      </c>
      <c r="AS7" s="105">
        <f>[3]UnosPod!AD11</f>
        <v>3</v>
      </c>
      <c r="AT7" s="105">
        <f>[3]UnosPod!AE11</f>
        <v>0</v>
      </c>
    </row>
    <row r="8" spans="1:46">
      <c r="A8" s="116" t="s">
        <v>292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AH8" s="110"/>
      <c r="AI8" s="110"/>
      <c r="AJ8" s="111"/>
      <c r="AK8" s="111"/>
      <c r="AL8" s="111"/>
      <c r="AM8" s="117"/>
      <c r="AN8" s="117"/>
      <c r="AO8" s="117"/>
      <c r="AP8" s="117"/>
      <c r="AQ8" s="117"/>
      <c r="AR8" s="117"/>
      <c r="AS8" s="117"/>
      <c r="AT8" s="118" t="s">
        <v>293</v>
      </c>
    </row>
    <row r="9" spans="1:46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AM9" s="119"/>
      <c r="AN9" s="119"/>
      <c r="AO9" s="119"/>
      <c r="AP9" s="119"/>
      <c r="AQ9" s="119"/>
      <c r="AR9" s="105">
        <f>[3]UnosPod!AB12</f>
        <v>1</v>
      </c>
      <c r="AS9" s="105">
        <f>[3]UnosPod!AC12</f>
        <v>8</v>
      </c>
      <c r="AT9" s="105">
        <f>[3]UnosPod!AD12</f>
        <v>0</v>
      </c>
    </row>
    <row r="10" spans="1:46">
      <c r="A10" s="120" t="str">
        <f>[3]UnosPod!AB13</f>
        <v>RAIFFEISEN BANK D D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AN10" s="121"/>
      <c r="AO10" s="121"/>
      <c r="AP10" s="121"/>
      <c r="AQ10" s="121"/>
      <c r="AR10" s="121"/>
      <c r="AS10" s="121"/>
      <c r="AT10" s="122" t="s">
        <v>294</v>
      </c>
    </row>
    <row r="11" spans="1:46">
      <c r="A11" s="123" t="s">
        <v>295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</row>
    <row r="12" spans="1:46">
      <c r="A12" s="124">
        <f>[3]UnosPod!AB14</f>
        <v>1</v>
      </c>
      <c r="B12" s="124">
        <f>[3]UnosPod!AC14</f>
        <v>6</v>
      </c>
      <c r="C12" s="124">
        <f>[3]UnosPod!AD14</f>
        <v>1</v>
      </c>
      <c r="D12" s="124">
        <f>[3]UnosPod!AE14</f>
        <v>0</v>
      </c>
      <c r="E12" s="124">
        <f>[3]UnosPod!AF14</f>
        <v>0</v>
      </c>
      <c r="F12" s="124">
        <f>[3]UnosPod!AG14</f>
        <v>0</v>
      </c>
      <c r="G12" s="124">
        <f>[3]UnosPod!AH14</f>
        <v>0</v>
      </c>
      <c r="H12" s="124">
        <f>[3]UnosPod!AI14</f>
        <v>0</v>
      </c>
      <c r="I12" s="124">
        <f>[3]UnosPod!AJ14</f>
        <v>3</v>
      </c>
      <c r="J12" s="124">
        <f>[3]UnosPod!AK14</f>
        <v>2</v>
      </c>
      <c r="K12" s="124">
        <f>[3]UnosPod!AL14</f>
        <v>0</v>
      </c>
      <c r="L12" s="124">
        <f>[3]UnosPod!AM14</f>
        <v>5</v>
      </c>
      <c r="M12" s="124">
        <f>[3]UnosPod!AN14</f>
        <v>0</v>
      </c>
      <c r="N12" s="124">
        <f>[3]UnosPod!AO14</f>
        <v>0</v>
      </c>
      <c r="O12" s="124">
        <f>[3]UnosPod!AP14</f>
        <v>7</v>
      </c>
      <c r="P12" s="124">
        <f>[3]UnosPod!AQ14</f>
        <v>2</v>
      </c>
    </row>
    <row r="14" spans="1:46">
      <c r="A14" s="120">
        <f>[3]UnosPod!AB15</f>
        <v>0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</row>
    <row r="15" spans="1:46">
      <c r="A15" s="123" t="s">
        <v>295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</row>
    <row r="16" spans="1:46">
      <c r="A16" s="124">
        <f>[3]UnosPod!AB16</f>
        <v>0</v>
      </c>
      <c r="B16" s="124">
        <f>[3]UnosPod!AC16</f>
        <v>0</v>
      </c>
      <c r="C16" s="124">
        <f>[3]UnosPod!AD16</f>
        <v>0</v>
      </c>
      <c r="D16" s="124">
        <f>[3]UnosPod!AE16</f>
        <v>0</v>
      </c>
      <c r="E16" s="124">
        <f>[3]UnosPod!AF16</f>
        <v>0</v>
      </c>
      <c r="F16" s="124">
        <f>[3]UnosPod!AG16</f>
        <v>0</v>
      </c>
      <c r="G16" s="124">
        <f>[3]UnosPod!AH16</f>
        <v>0</v>
      </c>
      <c r="H16" s="124">
        <f>[3]UnosPod!AI16</f>
        <v>0</v>
      </c>
      <c r="I16" s="124">
        <f>[3]UnosPod!AJ16</f>
        <v>0</v>
      </c>
      <c r="J16" s="124">
        <f>[3]UnosPod!AK16</f>
        <v>0</v>
      </c>
      <c r="K16" s="124">
        <f>[3]UnosPod!AL16</f>
        <v>0</v>
      </c>
      <c r="L16" s="124">
        <f>[3]UnosPod!AM16</f>
        <v>0</v>
      </c>
      <c r="M16" s="124">
        <f>[3]UnosPod!AN16</f>
        <v>0</v>
      </c>
      <c r="N16" s="124">
        <f>[3]UnosPod!AO16</f>
        <v>0</v>
      </c>
      <c r="O16" s="124">
        <f>[3]UnosPod!AP16</f>
        <v>0</v>
      </c>
      <c r="P16" s="124">
        <f>[3]UnosPod!AQ16</f>
        <v>0</v>
      </c>
    </row>
    <row r="18" spans="1:46">
      <c r="A18" s="120">
        <f>[3]UnosPod!AB17</f>
        <v>0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</row>
    <row r="19" spans="1:46">
      <c r="A19" s="123" t="s">
        <v>295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</row>
    <row r="20" spans="1:46">
      <c r="A20" s="124">
        <f>[3]UnosPod!AB18</f>
        <v>0</v>
      </c>
      <c r="B20" s="124">
        <f>[3]UnosPod!AC18</f>
        <v>0</v>
      </c>
      <c r="C20" s="124">
        <f>[3]UnosPod!AD18</f>
        <v>0</v>
      </c>
      <c r="D20" s="124">
        <f>[3]UnosPod!AE18</f>
        <v>0</v>
      </c>
      <c r="E20" s="124">
        <f>[3]UnosPod!AF18</f>
        <v>0</v>
      </c>
      <c r="F20" s="124">
        <f>[3]UnosPod!AG18</f>
        <v>0</v>
      </c>
      <c r="G20" s="124">
        <f>[3]UnosPod!AH18</f>
        <v>0</v>
      </c>
      <c r="H20" s="124">
        <f>[3]UnosPod!AI18</f>
        <v>0</v>
      </c>
      <c r="I20" s="124">
        <f>[3]UnosPod!AJ18</f>
        <v>0</v>
      </c>
      <c r="J20" s="124">
        <f>[3]UnosPod!AK18</f>
        <v>0</v>
      </c>
      <c r="K20" s="124">
        <f>[3]UnosPod!AL18</f>
        <v>0</v>
      </c>
      <c r="L20" s="124">
        <f>[3]UnosPod!AM18</f>
        <v>0</v>
      </c>
      <c r="M20" s="124">
        <f>[3]UnosPod!AN18</f>
        <v>0</v>
      </c>
      <c r="N20" s="124">
        <f>[3]UnosPod!AO18</f>
        <v>0</v>
      </c>
      <c r="O20" s="124">
        <f>[3]UnosPod!AP18</f>
        <v>0</v>
      </c>
      <c r="P20" s="124">
        <f>[3]UnosPod!AQ18</f>
        <v>0</v>
      </c>
    </row>
    <row r="29" spans="1:46" ht="20.25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</row>
    <row r="30" spans="1:46" ht="30">
      <c r="A30" s="126" t="s">
        <v>296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</row>
    <row r="31" spans="1:46" ht="25.5">
      <c r="A31" s="127" t="s">
        <v>297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</row>
    <row r="32" spans="1:46" ht="20.25">
      <c r="A32" s="125" t="s">
        <v>298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</row>
    <row r="33" spans="1:46" ht="30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</row>
    <row r="34" spans="1:46" ht="30">
      <c r="A34" s="128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</row>
    <row r="35" spans="1:46" ht="30.75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30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</row>
    <row r="47" spans="1:46">
      <c r="A47" s="131" t="s">
        <v>299</v>
      </c>
      <c r="B47" s="131"/>
      <c r="C47" s="131"/>
      <c r="D47" s="132"/>
      <c r="E47" s="132"/>
      <c r="F47" s="132"/>
      <c r="G47" s="132"/>
      <c r="H47" s="132"/>
      <c r="I47" s="132"/>
      <c r="J47" s="132"/>
      <c r="K47" s="133"/>
      <c r="L47" s="133"/>
      <c r="M47" s="133"/>
      <c r="N47" s="133"/>
      <c r="AA47" s="110"/>
      <c r="AB47" s="133"/>
      <c r="AC47" s="133"/>
      <c r="AD47" s="133"/>
      <c r="AE47" s="133"/>
      <c r="AF47" s="110"/>
      <c r="AG47" s="110" t="s">
        <v>300</v>
      </c>
      <c r="AH47" s="110"/>
      <c r="AI47" s="110"/>
      <c r="AJ47" s="110"/>
      <c r="AK47" s="110"/>
      <c r="AL47" s="110"/>
    </row>
    <row r="48" spans="1:46">
      <c r="A48" s="134" t="str">
        <f>[3]UnosPod!F3</f>
        <v>Dragan Knezović</v>
      </c>
      <c r="B48" s="135"/>
      <c r="C48" s="135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7"/>
      <c r="AB48" s="138" t="s">
        <v>301</v>
      </c>
      <c r="AC48" s="133"/>
      <c r="AD48" s="133"/>
      <c r="AE48" s="133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</row>
    <row r="49" spans="1:46">
      <c r="A49" s="131"/>
      <c r="B49" s="131"/>
      <c r="C49" s="131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7"/>
      <c r="AA49" s="110"/>
      <c r="AB49" s="133"/>
      <c r="AC49" s="133"/>
      <c r="AD49" s="133"/>
      <c r="AE49" s="133"/>
      <c r="AF49" s="140">
        <f>[3]UnosPod!F14</f>
        <v>0</v>
      </c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</row>
    <row r="50" spans="1:46">
      <c r="A50" s="131" t="s">
        <v>302</v>
      </c>
      <c r="B50" s="131"/>
      <c r="C50" s="131"/>
      <c r="D50" s="132"/>
      <c r="E50" s="141"/>
      <c r="G50" s="142" t="str">
        <f>[3]UnosPod!AB3</f>
        <v>1600/5</v>
      </c>
      <c r="H50" s="143"/>
      <c r="I50" s="143"/>
      <c r="J50" s="143"/>
      <c r="K50" s="143"/>
      <c r="L50" s="144"/>
      <c r="M50" s="144"/>
      <c r="N50" s="144"/>
      <c r="AA50" s="110"/>
      <c r="AB50" s="110"/>
      <c r="AC50" s="110"/>
      <c r="AD50" s="110"/>
      <c r="AE50" s="110"/>
      <c r="AF50" s="133"/>
      <c r="AG50" s="133"/>
      <c r="AH50" s="133"/>
      <c r="AI50" s="133"/>
      <c r="AJ50" s="133"/>
      <c r="AK50" s="133"/>
      <c r="AL50" s="133"/>
      <c r="AM50" s="110"/>
      <c r="AN50" s="110"/>
      <c r="AO50" s="110"/>
      <c r="AP50" s="110"/>
      <c r="AQ50" s="110"/>
      <c r="AR50" s="110"/>
      <c r="AS50" s="110"/>
    </row>
    <row r="51" spans="1:46">
      <c r="A51" s="131" t="s">
        <v>303</v>
      </c>
      <c r="B51" s="131"/>
      <c r="C51" s="131"/>
      <c r="D51" s="132"/>
      <c r="E51" s="145"/>
      <c r="G51" s="146" t="str">
        <f>[3]UnosPod!AM3</f>
        <v>063 439 689</v>
      </c>
      <c r="H51" s="147"/>
      <c r="I51" s="147"/>
      <c r="J51" s="147"/>
      <c r="K51" s="147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10"/>
      <c r="W51" s="110"/>
      <c r="X51" s="110"/>
      <c r="Y51" s="110"/>
      <c r="Z51" s="110"/>
      <c r="AA51" s="110"/>
      <c r="AB51" s="110"/>
      <c r="AR51" s="110"/>
      <c r="AS51" s="110"/>
    </row>
    <row r="63" spans="1:46" s="151" customFormat="1" ht="18.75">
      <c r="A63" s="148"/>
      <c r="B63" s="148" t="s">
        <v>304</v>
      </c>
      <c r="C63" s="149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</row>
    <row r="64" spans="1:46" s="153" customFormat="1" ht="15.75">
      <c r="A64" s="152" t="str">
        <f ca="1">"Svi finansijski izvještaji "&amp;[3]UnosPod!F8&amp;" "&amp;[3]UnosPod!F9&amp;" za obračunski period "&amp;PeriodOd&amp;" - "&amp;PeriodDo&amp;". godine u potpunosti su urađeni u skladu sa Zakona o računovodstvu i primjnom "&amp;[3]Baza!C440</f>
        <v>Svi finansijski izvještaji ZIF CROBIH FOND d.d. Mostar za obračunski period 01.03.2020 - 31.03.2019. godine u potpunosti su urađeni u skladu sa Zakona o računovodstvu i primjnom kompletnih MRS i MSFI - Međunarodnih računovodstvenih standarda i Međunarodnih standarda finansijskog izvještavanja.</v>
      </c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</row>
    <row r="65" spans="1:46" s="153" customFormat="1" ht="15.75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</row>
    <row r="66" spans="1:46" s="153" customFormat="1" ht="15.75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</row>
    <row r="67" spans="1:46" s="153" customFormat="1" ht="15.75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</row>
    <row r="68" spans="1:46" s="153" customFormat="1" ht="15.75">
      <c r="A68" s="152" t="s">
        <v>305</v>
      </c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</row>
    <row r="69" spans="1:46" s="153" customFormat="1" ht="15.75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</row>
    <row r="70" spans="1:46" s="153" customFormat="1" ht="15.75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</row>
    <row r="71" spans="1:46" s="153" customFormat="1" ht="15.75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</row>
    <row r="72" spans="1:46" s="153" customFormat="1" ht="15.75">
      <c r="A72" s="154"/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</row>
    <row r="73" spans="1:46" s="153" customFormat="1" ht="15.75">
      <c r="A73" s="155"/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</row>
    <row r="74" spans="1:46" s="151" customFormat="1" ht="18.75">
      <c r="A74" s="148" t="s">
        <v>306</v>
      </c>
      <c r="B74" s="148"/>
      <c r="C74" s="149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</row>
    <row r="75" spans="1:46" s="151" customFormat="1"/>
    <row r="76" spans="1:46" s="153" customFormat="1" ht="15.75">
      <c r="B76" s="156" t="s">
        <v>307</v>
      </c>
    </row>
    <row r="77" spans="1:46" s="153" customFormat="1" ht="15.75">
      <c r="A77" s="152" t="s">
        <v>308</v>
      </c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</row>
    <row r="78" spans="1:46" s="153" customFormat="1" ht="15.75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</row>
    <row r="79" spans="1:46" s="153" customFormat="1" ht="15.75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</row>
    <row r="80" spans="1:46" s="153" customFormat="1" ht="15.75">
      <c r="A80" s="152" t="s">
        <v>309</v>
      </c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</row>
    <row r="81" spans="1:46" s="153" customFormat="1" ht="15.75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</row>
    <row r="82" spans="1:46" s="153" customFormat="1" ht="15.75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</row>
    <row r="83" spans="1:46" s="153" customFormat="1" ht="15.75">
      <c r="A83" s="152" t="s">
        <v>310</v>
      </c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</row>
    <row r="84" spans="1:46" s="153" customFormat="1" ht="15.75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</row>
    <row r="85" spans="1:46" s="153" customFormat="1" ht="15.75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</row>
    <row r="86" spans="1:46" s="153" customFormat="1" ht="15.75">
      <c r="A86" s="152" t="s">
        <v>311</v>
      </c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</row>
    <row r="87" spans="1:46" s="153" customFormat="1" ht="15.75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</row>
    <row r="88" spans="1:46" s="153" customFormat="1" ht="15.75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</row>
    <row r="89" spans="1:46" s="153" customFormat="1" ht="15.75">
      <c r="A89" s="157"/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</row>
    <row r="90" spans="1:46" s="153" customFormat="1" ht="15.75">
      <c r="A90" s="158" t="s">
        <v>312</v>
      </c>
      <c r="B90" s="158"/>
      <c r="C90" s="158"/>
      <c r="D90" s="159"/>
      <c r="E90" s="158"/>
      <c r="F90" s="158"/>
      <c r="G90" s="158"/>
      <c r="H90" s="158"/>
      <c r="I90" s="158"/>
      <c r="J90" s="158"/>
      <c r="K90" s="158"/>
      <c r="L90" s="158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</row>
    <row r="91" spans="1:46" s="153" customFormat="1" ht="15.75">
      <c r="A91" s="160" t="str">
        <f ca="1">[3]Analiza!A66</f>
        <v>1.1. -Ostvareni ukupan prihod u periodu 01.03.2020. do 31.03.2019. godini, iznosi: 9.252 KM, što je u odnosu na isti period prethodne godine, SMANJENJE za 429.256 KM ili 97,9 %.</v>
      </c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</row>
    <row r="92" spans="1:46" s="153" customFormat="1" ht="15.75">
      <c r="A92" s="160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</row>
    <row r="93" spans="1:46" s="153" customFormat="1" ht="15.75">
      <c r="A93" s="160" t="str">
        <f>[3]Analiza!A68</f>
        <v>-</v>
      </c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</row>
    <row r="94" spans="1:46" s="153" customFormat="1" ht="15.75">
      <c r="A94" s="160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</row>
    <row r="95" spans="1:46" s="153" customFormat="1" ht="15.75">
      <c r="A95" s="160" t="str">
        <f>[3]Analiza!A70</f>
        <v>-</v>
      </c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</row>
    <row r="96" spans="1:46" s="153" customFormat="1" ht="15.75">
      <c r="A96" s="160" t="str">
        <f ca="1">[3]Analiza!A71</f>
        <v>1.1.1. -U obračunskom periodu 2019. godine, najveći prihodi su evidentirani na kontu 661, AOP 229 -Prihodi od kamata, u iznosu od 8.532 KM, što je 92,2% ukupnog prihoda.</v>
      </c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</row>
    <row r="97" spans="1:46" s="153" customFormat="1" ht="15.75">
      <c r="A97" s="160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</row>
    <row r="98" spans="1:46" s="153" customFormat="1" ht="15.75">
      <c r="A98" s="160" t="str">
        <f>[3]Analiza!A73</f>
        <v>U odnosu na isti period prethodne godine, ovaj prihod ima SMANJENJE za 26.571 KM ili 75,7 %.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</row>
    <row r="99" spans="1:46" s="153" customFormat="1" ht="15.75">
      <c r="A99" s="161" t="str">
        <f>IF([3]UnosPod!A1290="","Nema dodatnih objavljivanja - "&amp;[3]UnosPod!A1289,[3]UnosPod!A1290)</f>
        <v>Nema dodatnih objavljivanja - -</v>
      </c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</row>
    <row r="100" spans="1:46" s="153" customFormat="1" ht="15.75">
      <c r="A100" s="161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</row>
    <row r="101" spans="1:46" s="153" customFormat="1" ht="15.75">
      <c r="A101" s="161"/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</row>
    <row r="102" spans="1:46" s="153" customFormat="1" ht="15.75">
      <c r="A102" s="160" t="str">
        <f>[3]Analiza!A74</f>
        <v xml:space="preserve">1.1.2. -Na drugom mjestu po veličini su prihodi evidentirani na kontu 674, AOP 248 -Dobici od prodaje učešća u kapitalu i vrijednosnih papira, u iznosu od 720 KM, što je 7,8% ukupnog prihoda. </v>
      </c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</row>
    <row r="103" spans="1:46" s="153" customFormat="1" ht="15.75">
      <c r="A103" s="160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</row>
    <row r="104" spans="1:46" s="153" customFormat="1" ht="15.75">
      <c r="A104" s="160" t="str">
        <f>[3]Analiza!A76</f>
        <v>U odnosu na isti period prethodne godine, ovaj prihod ima SMANJENJE za 11.055 KM ili 93,9 %.</v>
      </c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</row>
    <row r="105" spans="1:46" s="153" customFormat="1" ht="15.75">
      <c r="A105" s="161" t="str">
        <f>IF([3]UnosPod!A1297="","Nema dodatnih objavljivanja - "&amp;[3]UnosPod!A1296,[3]UnosPod!A1297)</f>
        <v>Nema dodatnih objavljivanja - -</v>
      </c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</row>
    <row r="106" spans="1:46" s="153" customFormat="1" ht="15.75">
      <c r="A106" s="161"/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</row>
    <row r="107" spans="1:46" s="153" customFormat="1" ht="15.75">
      <c r="A107" s="161"/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</row>
    <row r="108" spans="1:46" s="153" customFormat="1" ht="15.75">
      <c r="A108" s="160" t="str">
        <f>[3]Analiza!A77</f>
        <v>-</v>
      </c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</row>
    <row r="109" spans="1:46" s="153" customFormat="1" ht="15.75">
      <c r="A109" s="160"/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</row>
    <row r="110" spans="1:46" s="153" customFormat="1" ht="15.75">
      <c r="A110" s="160" t="str">
        <f>[3]Analiza!A79</f>
        <v>-</v>
      </c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</row>
    <row r="111" spans="1:46" s="153" customFormat="1" ht="15.75">
      <c r="A111" s="160" t="str">
        <f>[3]Analiza!A80</f>
        <v>-</v>
      </c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</row>
    <row r="112" spans="1:46" s="153" customFormat="1" ht="15.75">
      <c r="A112" s="160"/>
      <c r="B112" s="160"/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</row>
    <row r="113" spans="1:46" s="153" customFormat="1" ht="15.75">
      <c r="A113" s="160" t="str">
        <f>[3]Analiza!A82</f>
        <v>-</v>
      </c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</row>
    <row r="114" spans="1:46" s="153" customFormat="1" ht="15.75">
      <c r="A114" s="162"/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</row>
    <row r="115" spans="1:46" s="153" customFormat="1" ht="15.75">
      <c r="A115" s="162"/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</row>
    <row r="116" spans="1:46" s="153" customFormat="1" ht="15.75">
      <c r="A116" s="15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</row>
    <row r="117" spans="1:46" s="153" customFormat="1" ht="15.75">
      <c r="A117" s="163"/>
      <c r="B117" s="163" t="s">
        <v>313</v>
      </c>
      <c r="D117" s="155"/>
      <c r="E117" s="155"/>
      <c r="F117" s="155"/>
      <c r="G117" s="155"/>
      <c r="H117" s="155"/>
      <c r="I117" s="155"/>
      <c r="J117" s="155"/>
      <c r="K117" s="155"/>
      <c r="L117" s="155"/>
    </row>
    <row r="118" spans="1:46" s="153" customFormat="1" ht="15.75">
      <c r="A118" s="152" t="s">
        <v>314</v>
      </c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</row>
    <row r="119" spans="1:46" s="153" customFormat="1" ht="15.75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</row>
    <row r="120" spans="1:46" s="153" customFormat="1" ht="15.75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</row>
    <row r="121" spans="1:46" s="153" customFormat="1" ht="15.75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</row>
    <row r="122" spans="1:46" s="153" customFormat="1" ht="15.75">
      <c r="A122" s="152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</row>
    <row r="123" spans="1:46" s="153" customFormat="1" ht="15.75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</row>
    <row r="124" spans="1:46" s="153" customFormat="1" ht="15.75">
      <c r="A124" s="152"/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</row>
    <row r="125" spans="1:46" s="153" customFormat="1" ht="15.75">
      <c r="A125" s="152"/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</row>
    <row r="126" spans="1:46" s="153" customFormat="1" ht="15.75">
      <c r="A126" s="152"/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</row>
    <row r="127" spans="1:46" s="153" customFormat="1" ht="15.75">
      <c r="A127" s="160" t="str">
        <f ca="1">[3]Analiza!A174</f>
        <v>12. -Ostvareni ukupni rashodi u obračunskom periodu 2019. godini, iznose: 228.921 KM, što je u odnosu na isti period prethodne godine, SMANJENJE za 699.067 KM ili 75,3 %.</v>
      </c>
      <c r="B127" s="160"/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  <c r="AT127" s="160"/>
    </row>
    <row r="128" spans="1:46" s="153" customFormat="1" ht="15.75">
      <c r="A128" s="160"/>
      <c r="B128" s="160"/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60"/>
      <c r="AH128" s="160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0"/>
      <c r="AS128" s="160"/>
      <c r="AT128" s="160"/>
    </row>
    <row r="129" spans="1:46" s="153" customFormat="1" ht="15.75">
      <c r="A129" s="160" t="str">
        <f ca="1">[3]Analiza!A176</f>
        <v>U obračunskom periodu 2019. godine, POSLOVNI RASHODI iznose 228.900 KM, što je 100% ukupnih rashoda.</v>
      </c>
      <c r="B129" s="160"/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0"/>
    </row>
    <row r="130" spans="1:46" s="153" customFormat="1" ht="15.75">
      <c r="A130" s="160"/>
      <c r="B130" s="160"/>
      <c r="C130" s="160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</row>
    <row r="131" spans="1:46" s="153" customFormat="1" ht="15.75">
      <c r="A131" s="160" t="str">
        <f>[3]Analiza!A178</f>
        <v>U odnosu na isti period prethodne godine, ovi rashodi imaju SMANJENJE za 667.657 KM ili 74,5 %.</v>
      </c>
      <c r="B131" s="160"/>
      <c r="C131" s="160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</row>
    <row r="132" spans="1:46" s="153" customFormat="1" ht="15.75">
      <c r="A132" s="160" t="str">
        <f ca="1">[3]Analiza!A179</f>
        <v xml:space="preserve">1.2.1. -U obračunskom periodu 2019. godine, najveći rashodi su evidentirani na kontu 55, AOP 222 -Nematerijalni troškovi, u iznosu od 215.706 KM, što je 94,2% ukupnih rashoda. </v>
      </c>
      <c r="B132" s="160"/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0"/>
    </row>
    <row r="133" spans="1:46" s="153" customFormat="1" ht="15.75">
      <c r="A133" s="160"/>
      <c r="B133" s="160"/>
      <c r="C133" s="160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</row>
    <row r="134" spans="1:46" s="153" customFormat="1" ht="15.75">
      <c r="A134" s="160" t="str">
        <f>[3]Analiza!A181</f>
        <v>U odnosu na isti period prethodne godine, ovaj rashod ima SMANJENJE za 619.121 KM ili 74,2 %.</v>
      </c>
      <c r="B134" s="160"/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</row>
    <row r="135" spans="1:46" s="153" customFormat="1" ht="15.75">
      <c r="A135" s="161" t="str">
        <f>IF([3]UnosPod!A1311="","Nema dodatnih objavljivanja - "&amp;[3]UnosPod!A1310,[3]UnosPod!A1311)</f>
        <v>Nema dodatnih objavljivanja - MRS 1 - Prezentacija finansijskih izvještaja</v>
      </c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  <c r="AQ135" s="161"/>
      <c r="AR135" s="161"/>
      <c r="AS135" s="161"/>
      <c r="AT135" s="161"/>
    </row>
    <row r="136" spans="1:46" s="153" customFormat="1" ht="15.75">
      <c r="A136" s="161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  <c r="AM136" s="161"/>
      <c r="AN136" s="161"/>
      <c r="AO136" s="161"/>
      <c r="AP136" s="161"/>
      <c r="AQ136" s="161"/>
      <c r="AR136" s="161"/>
      <c r="AS136" s="161"/>
      <c r="AT136" s="161"/>
    </row>
    <row r="137" spans="1:46" s="153" customFormat="1" ht="15.75">
      <c r="A137" s="161"/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  <c r="AO137" s="161"/>
      <c r="AP137" s="161"/>
      <c r="AQ137" s="161"/>
      <c r="AR137" s="161"/>
      <c r="AS137" s="161"/>
      <c r="AT137" s="161"/>
    </row>
    <row r="138" spans="1:46" s="153" customFormat="1" ht="15.75">
      <c r="A138" s="160" t="str">
        <f>[3]Analiza!A182</f>
        <v xml:space="preserve">1.2.2. -Na drugom mjestu po veličini su rashodi koji su evidentirani na kontu 520+521, AOP 216 -Troškovi plaća i naknada plaća zaposlenima, u iznosu od: 13.194 KM, što je 5,8% ukupnih rashoda. </v>
      </c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</row>
    <row r="139" spans="1:46" s="153" customFormat="1" ht="15.75">
      <c r="A139" s="160"/>
      <c r="B139" s="160"/>
      <c r="C139" s="160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</row>
    <row r="140" spans="1:46" s="153" customFormat="1" ht="15.75">
      <c r="A140" s="160" t="str">
        <f>[3]Analiza!A184</f>
        <v>U odnosu na isti period prethodne godine, ovaj rashod ima SMANJENJE za 48.536 KM ili 78,6 %.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</row>
    <row r="141" spans="1:46" s="153" customFormat="1" ht="15.75">
      <c r="A141" s="161" t="str">
        <f>IF([3]UnosPod!A1318="","Nema dodatnih objavljivanja - "&amp;[3]UnosPod!A1317,[3]UnosPod!A1318)</f>
        <v>Nema dodatnih objavljivanja - MRS 1 - Prezentacija finansijskih izvještaja</v>
      </c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  <c r="AP141" s="161"/>
      <c r="AQ141" s="161"/>
      <c r="AR141" s="161"/>
      <c r="AS141" s="161"/>
      <c r="AT141" s="161"/>
    </row>
    <row r="142" spans="1:46" s="153" customFormat="1" ht="15.75">
      <c r="A142" s="161"/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  <c r="AQ142" s="161"/>
      <c r="AR142" s="161"/>
      <c r="AS142" s="161"/>
      <c r="AT142" s="161"/>
    </row>
    <row r="143" spans="1:46" s="153" customFormat="1" ht="15.75">
      <c r="A143" s="161"/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  <c r="AR143" s="161"/>
      <c r="AS143" s="161"/>
      <c r="AT143" s="161"/>
    </row>
    <row r="144" spans="1:46" s="153" customFormat="1" ht="15.75">
      <c r="A144" s="160" t="str">
        <f>[3]Analiza!A185</f>
        <v xml:space="preserve">1.2.3. -Dok su na trećem mjestu po veličini, rashodi koji su evidentirani na kontu, 574, AOP 258 -Gubici od prodaje učešća u kapitalu i vrijednosnih papira, od: 21 KM, što je 0% ukupnih rashoda. </v>
      </c>
      <c r="B144" s="160"/>
      <c r="C144" s="160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60"/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0"/>
    </row>
    <row r="145" spans="1:46" s="153" customFormat="1" ht="15.75">
      <c r="A145" s="160"/>
      <c r="B145" s="160"/>
      <c r="C145" s="160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160"/>
      <c r="AH145" s="160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</row>
    <row r="146" spans="1:46" s="153" customFormat="1" ht="15.75">
      <c r="A146" s="160" t="str">
        <f>[3]Analiza!A187</f>
        <v>U odnosu na isti period prethodne godine, ovaj rashod ima SMANJENJE za 31.410 KM ili 99,9 %.</v>
      </c>
      <c r="B146" s="160"/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</row>
    <row r="147" spans="1:46" s="153" customFormat="1" ht="15.75">
      <c r="A147" s="160" t="str">
        <f>[3]Analiza!A188</f>
        <v>-</v>
      </c>
      <c r="B147" s="160"/>
      <c r="C147" s="160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60"/>
      <c r="AM147" s="160"/>
      <c r="AN147" s="160"/>
      <c r="AO147" s="160"/>
      <c r="AP147" s="160"/>
      <c r="AQ147" s="160"/>
      <c r="AR147" s="160"/>
      <c r="AS147" s="160"/>
      <c r="AT147" s="160"/>
    </row>
    <row r="148" spans="1:46" s="153" customFormat="1" ht="15.75">
      <c r="A148" s="160"/>
      <c r="B148" s="160"/>
      <c r="C148" s="160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  <c r="AT148" s="160"/>
    </row>
    <row r="149" spans="1:46" s="153" customFormat="1" ht="15.75">
      <c r="A149" s="160" t="str">
        <f>[3]Analiza!A190</f>
        <v>-</v>
      </c>
      <c r="B149" s="160"/>
      <c r="C149" s="160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</row>
    <row r="150" spans="1:46" s="153" customFormat="1" ht="15.75">
      <c r="A150" s="160" t="str">
        <f>[3]Analiza!A191</f>
        <v>-</v>
      </c>
      <c r="B150" s="160"/>
      <c r="C150" s="160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</row>
    <row r="151" spans="1:46" s="153" customFormat="1" ht="15.75">
      <c r="A151" s="160"/>
      <c r="B151" s="160"/>
      <c r="C151" s="160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</row>
    <row r="152" spans="1:46" s="153" customFormat="1" ht="15.75">
      <c r="A152" s="160" t="str">
        <f>[3]Analiza!A193</f>
        <v>-</v>
      </c>
      <c r="B152" s="160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0"/>
      <c r="AT152" s="160"/>
    </row>
    <row r="153" spans="1:46" s="153" customFormat="1" ht="15.75">
      <c r="A153" s="160" t="str">
        <f>[3]Analiza!A194</f>
        <v>-</v>
      </c>
      <c r="B153" s="160"/>
      <c r="C153" s="160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</row>
    <row r="154" spans="1:46" s="153" customFormat="1" ht="15.75">
      <c r="A154" s="160"/>
      <c r="B154" s="160"/>
      <c r="C154" s="160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</row>
    <row r="155" spans="1:46" s="153" customFormat="1" ht="15.75">
      <c r="A155" s="160" t="str">
        <f>[3]Analiza!A196</f>
        <v>-</v>
      </c>
      <c r="B155" s="160"/>
      <c r="C155" s="160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</row>
    <row r="156" spans="1:46" s="153" customFormat="1" ht="15.75">
      <c r="A156" s="155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</row>
    <row r="157" spans="1:46" s="153" customFormat="1" ht="15.75">
      <c r="A157" s="155"/>
      <c r="B157" s="155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</row>
    <row r="158" spans="1:46" s="151" customFormat="1" ht="18.75">
      <c r="A158" s="148"/>
      <c r="B158" s="148" t="s">
        <v>315</v>
      </c>
      <c r="C158" s="164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</row>
    <row r="159" spans="1:46" s="151" customFormat="1"/>
    <row r="160" spans="1:46" s="153" customFormat="1" ht="15.75">
      <c r="A160" s="163"/>
      <c r="B160" s="163" t="s">
        <v>316</v>
      </c>
      <c r="D160" s="155"/>
      <c r="E160" s="155"/>
      <c r="F160" s="155"/>
      <c r="G160" s="155"/>
      <c r="H160" s="155"/>
      <c r="I160" s="155"/>
      <c r="J160" s="155"/>
      <c r="K160" s="155"/>
      <c r="L160" s="155"/>
    </row>
    <row r="161" spans="1:46" s="153" customFormat="1" ht="15.75">
      <c r="A161" s="152" t="s">
        <v>317</v>
      </c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</row>
    <row r="162" spans="1:46" s="153" customFormat="1" ht="15.75">
      <c r="A162" s="152"/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</row>
    <row r="163" spans="1:46" s="153" customFormat="1" ht="15.75">
      <c r="A163" s="152"/>
      <c r="B163" s="152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</row>
    <row r="164" spans="1:46" s="153" customFormat="1" ht="15.75">
      <c r="A164" s="152"/>
      <c r="B164" s="152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</row>
    <row r="165" spans="1:46" s="153" customFormat="1" ht="15.75">
      <c r="A165" s="152" t="s">
        <v>318</v>
      </c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2"/>
      <c r="AH165" s="152"/>
      <c r="AI165" s="152"/>
      <c r="AJ165" s="152"/>
      <c r="AK165" s="152"/>
      <c r="AL165" s="152"/>
      <c r="AM165" s="152"/>
      <c r="AN165" s="152"/>
      <c r="AO165" s="152"/>
      <c r="AP165" s="152"/>
      <c r="AQ165" s="152"/>
      <c r="AR165" s="152"/>
      <c r="AS165" s="152"/>
      <c r="AT165" s="152"/>
    </row>
    <row r="166" spans="1:46" s="153" customFormat="1" ht="15.75">
      <c r="A166" s="152"/>
      <c r="B166" s="152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52"/>
      <c r="AH166" s="152"/>
      <c r="AI166" s="152"/>
      <c r="AJ166" s="152"/>
      <c r="AK166" s="152"/>
      <c r="AL166" s="152"/>
      <c r="AM166" s="152"/>
      <c r="AN166" s="152"/>
      <c r="AO166" s="152"/>
      <c r="AP166" s="152"/>
      <c r="AQ166" s="152"/>
      <c r="AR166" s="152"/>
      <c r="AS166" s="152"/>
      <c r="AT166" s="152"/>
    </row>
    <row r="167" spans="1:46" s="153" customFormat="1" ht="15.75">
      <c r="A167" s="152"/>
      <c r="B167" s="152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</row>
    <row r="168" spans="1:46" s="153" customFormat="1" ht="15.75">
      <c r="A168" s="152"/>
      <c r="B168" s="152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  <c r="AC168" s="152"/>
      <c r="AD168" s="152"/>
      <c r="AE168" s="152"/>
      <c r="AF168" s="152"/>
      <c r="AG168" s="152"/>
      <c r="AH168" s="152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2"/>
    </row>
    <row r="169" spans="1:46" s="153" customFormat="1" ht="15.75">
      <c r="A169" s="165" t="str">
        <f ca="1">[3]Analiza!A345</f>
        <v>Nabavna vrijednost raspoloživih stalnih sredstava na dan 31.03.2019. godine, iznosi: 26.895.762 KM, ispravka vrijednosti je:  KM, što znači da su ova sredstva amortizovana (otpisana) sa 0%, odnosno NETO sadašnja vrijednost iznosi:  KM, što je u odnosu na 01.01.2019. godine POVEĆANJE za 2.393.946 KM.</v>
      </c>
      <c r="B169" s="165"/>
      <c r="C169" s="165"/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165"/>
      <c r="AH169" s="165"/>
      <c r="AI169" s="165"/>
      <c r="AJ169" s="165"/>
      <c r="AK169" s="165"/>
      <c r="AL169" s="165"/>
      <c r="AM169" s="165"/>
      <c r="AN169" s="165"/>
      <c r="AO169" s="165"/>
      <c r="AP169" s="165"/>
      <c r="AQ169" s="165"/>
      <c r="AR169" s="165"/>
      <c r="AS169" s="165"/>
      <c r="AT169" s="165"/>
    </row>
    <row r="170" spans="1:46" s="153" customFormat="1" ht="15.75">
      <c r="A170" s="165"/>
      <c r="B170" s="165"/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165"/>
      <c r="AH170" s="165"/>
      <c r="AI170" s="165"/>
      <c r="AJ170" s="165"/>
      <c r="AK170" s="165"/>
      <c r="AL170" s="165"/>
      <c r="AM170" s="165"/>
      <c r="AN170" s="165"/>
      <c r="AO170" s="165"/>
      <c r="AP170" s="165"/>
      <c r="AQ170" s="165"/>
      <c r="AR170" s="165"/>
      <c r="AS170" s="165"/>
      <c r="AT170" s="165"/>
    </row>
    <row r="171" spans="1:46" s="153" customFormat="1" ht="15.75">
      <c r="A171" s="165"/>
      <c r="B171" s="165"/>
      <c r="C171" s="165"/>
      <c r="D171" s="165"/>
      <c r="E171" s="165"/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165"/>
      <c r="AH171" s="165"/>
      <c r="AI171" s="165"/>
      <c r="AJ171" s="165"/>
      <c r="AK171" s="165"/>
      <c r="AL171" s="165"/>
      <c r="AM171" s="165"/>
      <c r="AN171" s="165"/>
      <c r="AO171" s="165"/>
      <c r="AP171" s="165"/>
      <c r="AQ171" s="165"/>
      <c r="AR171" s="165"/>
      <c r="AS171" s="165"/>
      <c r="AT171" s="165"/>
    </row>
    <row r="172" spans="1:46" s="153" customFormat="1" ht="15.75">
      <c r="A172" s="165"/>
      <c r="B172" s="165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165"/>
      <c r="AH172" s="165"/>
      <c r="AI172" s="165"/>
      <c r="AJ172" s="165"/>
      <c r="AK172" s="165"/>
      <c r="AL172" s="165"/>
      <c r="AM172" s="165"/>
      <c r="AN172" s="165"/>
      <c r="AO172" s="165"/>
      <c r="AP172" s="165"/>
      <c r="AQ172" s="165"/>
      <c r="AR172" s="165"/>
      <c r="AS172" s="165"/>
      <c r="AT172" s="165"/>
    </row>
    <row r="173" spans="1:46" s="153" customFormat="1" ht="15.75">
      <c r="A173" s="166" t="str">
        <f>IF([3]UnosPod!F229=0,"-","Amortizacija za obračunski period "&amp;PoslGod&amp;". godine iznosi: "&amp;TEXT([3]UnosPod!F229,"#.## [$KM-141A]"))</f>
        <v>-</v>
      </c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/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  <c r="AR173" s="154"/>
      <c r="AS173" s="154"/>
      <c r="AT173" s="154"/>
    </row>
    <row r="174" spans="1:46" s="153" customFormat="1" ht="15.75">
      <c r="A174" s="160" t="str">
        <f>[3]Analiza!A350</f>
        <v>-</v>
      </c>
      <c r="B174" s="160"/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60"/>
      <c r="AD174" s="160"/>
      <c r="AE174" s="160"/>
      <c r="AF174" s="160"/>
      <c r="AG174" s="160"/>
      <c r="AH174" s="160"/>
      <c r="AI174" s="160"/>
      <c r="AJ174" s="160"/>
      <c r="AK174" s="160"/>
      <c r="AL174" s="160"/>
      <c r="AM174" s="160"/>
      <c r="AN174" s="160"/>
      <c r="AO174" s="160"/>
      <c r="AP174" s="160"/>
      <c r="AQ174" s="160"/>
      <c r="AR174" s="160"/>
      <c r="AS174" s="160"/>
      <c r="AT174" s="160"/>
    </row>
    <row r="175" spans="1:46" s="153" customFormat="1" ht="15.75">
      <c r="A175" s="160"/>
      <c r="B175" s="160"/>
      <c r="C175" s="160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60"/>
      <c r="AD175" s="160"/>
      <c r="AE175" s="160"/>
      <c r="AF175" s="160"/>
      <c r="AG175" s="160"/>
      <c r="AH175" s="160"/>
      <c r="AI175" s="160"/>
      <c r="AJ175" s="160"/>
      <c r="AK175" s="160"/>
      <c r="AL175" s="160"/>
      <c r="AM175" s="160"/>
      <c r="AN175" s="160"/>
      <c r="AO175" s="160"/>
      <c r="AP175" s="160"/>
      <c r="AQ175" s="160"/>
      <c r="AR175" s="160"/>
      <c r="AS175" s="160"/>
      <c r="AT175" s="160"/>
    </row>
    <row r="176" spans="1:46" s="153" customFormat="1" ht="15.75">
      <c r="A176" s="160"/>
      <c r="B176" s="160"/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  <c r="AG176" s="160"/>
      <c r="AH176" s="160"/>
      <c r="AI176" s="160"/>
      <c r="AJ176" s="160"/>
      <c r="AK176" s="160"/>
      <c r="AL176" s="160"/>
      <c r="AM176" s="160"/>
      <c r="AN176" s="160"/>
      <c r="AO176" s="160"/>
      <c r="AP176" s="160"/>
      <c r="AQ176" s="160"/>
      <c r="AR176" s="160"/>
      <c r="AS176" s="160"/>
      <c r="AT176" s="160"/>
    </row>
    <row r="177" spans="1:46" s="153" customFormat="1" ht="15.75">
      <c r="A177" s="160" t="str">
        <f>[3]Analiza!A353</f>
        <v>-</v>
      </c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160"/>
      <c r="AH177" s="160"/>
      <c r="AI177" s="160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  <c r="AT177" s="160"/>
    </row>
    <row r="178" spans="1:46" s="153" customFormat="1" ht="15.75">
      <c r="A178" s="161" t="str">
        <f>IF([3]UnosPod!A1335="","Nema dodatnih objavljivanja  "&amp;[3]UnosPod!A1334,[3]UnosPod!A1335)</f>
        <v>Nema dodatnih objavljivanja  -</v>
      </c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  <c r="AA178" s="161"/>
      <c r="AB178" s="161"/>
      <c r="AC178" s="161"/>
      <c r="AD178" s="161"/>
      <c r="AE178" s="161"/>
      <c r="AF178" s="161"/>
      <c r="AG178" s="161"/>
      <c r="AH178" s="161"/>
      <c r="AI178" s="161"/>
      <c r="AJ178" s="161"/>
      <c r="AK178" s="161"/>
      <c r="AL178" s="161"/>
      <c r="AM178" s="161"/>
      <c r="AN178" s="161"/>
      <c r="AO178" s="161"/>
      <c r="AP178" s="161"/>
      <c r="AQ178" s="161"/>
      <c r="AR178" s="161"/>
      <c r="AS178" s="161"/>
      <c r="AT178" s="161"/>
    </row>
    <row r="179" spans="1:46" s="153" customFormat="1" ht="15.75">
      <c r="A179" s="161"/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61"/>
      <c r="AG179" s="161"/>
      <c r="AH179" s="161"/>
      <c r="AI179" s="161"/>
      <c r="AJ179" s="161"/>
      <c r="AK179" s="161"/>
      <c r="AL179" s="161"/>
      <c r="AM179" s="161"/>
      <c r="AN179" s="161"/>
      <c r="AO179" s="161"/>
      <c r="AP179" s="161"/>
      <c r="AQ179" s="161"/>
      <c r="AR179" s="161"/>
      <c r="AS179" s="161"/>
      <c r="AT179" s="161"/>
    </row>
    <row r="180" spans="1:46" s="153" customFormat="1" ht="15.75">
      <c r="A180" s="161"/>
      <c r="B180" s="161"/>
      <c r="C180" s="161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  <c r="AA180" s="161"/>
      <c r="AB180" s="161"/>
      <c r="AC180" s="161"/>
      <c r="AD180" s="161"/>
      <c r="AE180" s="161"/>
      <c r="AF180" s="161"/>
      <c r="AG180" s="161"/>
      <c r="AH180" s="161"/>
      <c r="AI180" s="161"/>
      <c r="AJ180" s="161"/>
      <c r="AK180" s="161"/>
      <c r="AL180" s="161"/>
      <c r="AM180" s="161"/>
      <c r="AN180" s="161"/>
      <c r="AO180" s="161"/>
      <c r="AP180" s="161"/>
      <c r="AQ180" s="161"/>
      <c r="AR180" s="161"/>
      <c r="AS180" s="161"/>
      <c r="AT180" s="161"/>
    </row>
    <row r="181" spans="1:46" s="153" customFormat="1" ht="15.75"/>
    <row r="182" spans="1:46" s="153" customFormat="1" ht="15.75">
      <c r="A182" s="160" t="str">
        <f>[3]Analiza!A354</f>
        <v>-</v>
      </c>
      <c r="B182" s="160"/>
      <c r="C182" s="160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</row>
    <row r="183" spans="1:46" s="153" customFormat="1" ht="15.75">
      <c r="A183" s="160"/>
      <c r="B183" s="160"/>
      <c r="C183" s="160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</row>
    <row r="184" spans="1:46" s="153" customFormat="1" ht="15.75">
      <c r="A184" s="160"/>
      <c r="B184" s="160"/>
      <c r="C184" s="160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</row>
    <row r="185" spans="1:46" s="153" customFormat="1" ht="15.75">
      <c r="A185" s="160" t="str">
        <f>[3]Analiza!A357</f>
        <v>-</v>
      </c>
      <c r="B185" s="160"/>
      <c r="C185" s="160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</row>
    <row r="186" spans="1:46" s="153" customFormat="1" ht="15.75">
      <c r="A186" s="161" t="str">
        <f>IF([3]UnosPod!A1343="","Nema dodatnih objavljivanja  "&amp;[3]UnosPod!A1342,[3]UnosPod!A1343)</f>
        <v>Nema dodatnih objavljivanja  -</v>
      </c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61"/>
      <c r="AL186" s="161"/>
      <c r="AM186" s="161"/>
      <c r="AN186" s="161"/>
      <c r="AO186" s="161"/>
      <c r="AP186" s="161"/>
      <c r="AQ186" s="161"/>
      <c r="AR186" s="161"/>
      <c r="AS186" s="161"/>
      <c r="AT186" s="161"/>
    </row>
    <row r="187" spans="1:46" s="153" customFormat="1" ht="15.75">
      <c r="A187" s="161"/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  <c r="AA187" s="161"/>
      <c r="AB187" s="161"/>
      <c r="AC187" s="161"/>
      <c r="AD187" s="161"/>
      <c r="AE187" s="161"/>
      <c r="AF187" s="161"/>
      <c r="AG187" s="161"/>
      <c r="AH187" s="161"/>
      <c r="AI187" s="161"/>
      <c r="AJ187" s="161"/>
      <c r="AK187" s="161"/>
      <c r="AL187" s="161"/>
      <c r="AM187" s="161"/>
      <c r="AN187" s="161"/>
      <c r="AO187" s="161"/>
      <c r="AP187" s="161"/>
      <c r="AQ187" s="161"/>
      <c r="AR187" s="161"/>
      <c r="AS187" s="161"/>
      <c r="AT187" s="161"/>
    </row>
    <row r="188" spans="1:46" s="153" customFormat="1" ht="15.75">
      <c r="A188" s="161"/>
      <c r="B188" s="161"/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  <c r="AA188" s="161"/>
      <c r="AB188" s="161"/>
      <c r="AC188" s="161"/>
      <c r="AD188" s="161"/>
      <c r="AE188" s="161"/>
      <c r="AF188" s="161"/>
      <c r="AG188" s="161"/>
      <c r="AH188" s="161"/>
      <c r="AI188" s="161"/>
      <c r="AJ188" s="161"/>
      <c r="AK188" s="161"/>
      <c r="AL188" s="161"/>
      <c r="AM188" s="161"/>
      <c r="AN188" s="161"/>
      <c r="AO188" s="161"/>
      <c r="AP188" s="161"/>
      <c r="AQ188" s="161"/>
      <c r="AR188" s="161"/>
      <c r="AS188" s="161"/>
      <c r="AT188" s="161"/>
    </row>
    <row r="189" spans="1:46" s="153" customFormat="1" ht="15.75">
      <c r="A189" s="155"/>
      <c r="B189" s="155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</row>
    <row r="190" spans="1:46" s="168" customFormat="1" ht="15.75">
      <c r="A190" s="167"/>
      <c r="B190" s="167" t="s">
        <v>319</v>
      </c>
      <c r="D190" s="169"/>
      <c r="E190" s="169"/>
      <c r="F190" s="169"/>
      <c r="G190" s="169"/>
      <c r="H190" s="169"/>
      <c r="I190" s="155"/>
      <c r="J190" s="155"/>
      <c r="K190" s="155"/>
      <c r="L190" s="155"/>
    </row>
    <row r="191" spans="1:46" s="168" customFormat="1" ht="15.75">
      <c r="A191" s="170" t="str">
        <f ca="1">[3]Analiza!A359</f>
        <v>Neto sadašnja vrijednost dugoročnih plasmana na dan 31.03.2019. iznosi 26.895.762 KM.</v>
      </c>
      <c r="B191" s="170"/>
      <c r="C191" s="170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70"/>
      <c r="W191" s="170"/>
      <c r="X191" s="170"/>
      <c r="Y191" s="170"/>
      <c r="Z191" s="170"/>
      <c r="AA191" s="170"/>
      <c r="AB191" s="170"/>
      <c r="AC191" s="170"/>
      <c r="AD191" s="170"/>
      <c r="AE191" s="170"/>
      <c r="AF191" s="170"/>
      <c r="AG191" s="170"/>
      <c r="AH191" s="170"/>
      <c r="AI191" s="170"/>
      <c r="AJ191" s="170"/>
      <c r="AK191" s="170"/>
      <c r="AL191" s="170"/>
      <c r="AM191" s="170"/>
      <c r="AN191" s="170"/>
      <c r="AO191" s="170"/>
      <c r="AP191" s="170"/>
      <c r="AQ191" s="170"/>
      <c r="AR191" s="170"/>
      <c r="AS191" s="170"/>
      <c r="AT191" s="170"/>
    </row>
    <row r="192" spans="1:46" s="168" customFormat="1" ht="15.75">
      <c r="A192" s="170" t="str">
        <f>[3]Analiza!A360</f>
        <v>U odnosu na stanje početkom godine, ova sredstva imaju POVEĆANJE, za 2.393.946 KM ili 9,8 %.</v>
      </c>
      <c r="B192" s="170"/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  <c r="V192" s="170"/>
      <c r="W192" s="170"/>
      <c r="X192" s="170"/>
      <c r="Y192" s="170"/>
      <c r="Z192" s="170"/>
      <c r="AA192" s="170"/>
      <c r="AB192" s="170"/>
      <c r="AC192" s="170"/>
      <c r="AD192" s="170"/>
      <c r="AE192" s="170"/>
      <c r="AF192" s="170"/>
      <c r="AG192" s="170"/>
      <c r="AH192" s="170"/>
      <c r="AI192" s="170"/>
      <c r="AJ192" s="170"/>
      <c r="AK192" s="170"/>
      <c r="AL192" s="170"/>
      <c r="AM192" s="170"/>
      <c r="AN192" s="170"/>
      <c r="AO192" s="170"/>
      <c r="AP192" s="170"/>
      <c r="AQ192" s="170"/>
      <c r="AR192" s="170"/>
      <c r="AS192" s="170"/>
      <c r="AT192" s="170"/>
    </row>
    <row r="193" spans="1:46" s="168" customFormat="1" ht="15.75">
      <c r="A193" s="170" t="str">
        <f>[3]Analiza!A361</f>
        <v>2.1.3. -Najveća NETO sadašnja vrijednost dugoročnih plasmana iskazana je na kontu: 065, AOP 027 -Finansijska sredstva raspoloživa za prodaju od 26.895.762 KM, što je 9,8% ukupnih dugoročnih plasmana.</v>
      </c>
      <c r="B193" s="170"/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0"/>
      <c r="V193" s="170"/>
      <c r="W193" s="170"/>
      <c r="X193" s="170"/>
      <c r="Y193" s="170"/>
      <c r="Z193" s="170"/>
      <c r="AA193" s="170"/>
      <c r="AB193" s="170"/>
      <c r="AC193" s="170"/>
      <c r="AD193" s="170"/>
      <c r="AE193" s="170"/>
      <c r="AF193" s="170"/>
      <c r="AG193" s="170"/>
      <c r="AH193" s="170"/>
      <c r="AI193" s="170"/>
      <c r="AJ193" s="170"/>
      <c r="AK193" s="170"/>
      <c r="AL193" s="170"/>
      <c r="AM193" s="170"/>
      <c r="AN193" s="170"/>
      <c r="AO193" s="170"/>
      <c r="AP193" s="170"/>
      <c r="AQ193" s="170"/>
      <c r="AR193" s="170"/>
      <c r="AS193" s="170"/>
      <c r="AT193" s="170"/>
    </row>
    <row r="194" spans="1:46" s="168" customFormat="1" ht="15.75">
      <c r="A194" s="170"/>
      <c r="B194" s="170"/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  <c r="W194" s="170"/>
      <c r="X194" s="170"/>
      <c r="Y194" s="170"/>
      <c r="Z194" s="170"/>
      <c r="AA194" s="170"/>
      <c r="AB194" s="170"/>
      <c r="AC194" s="170"/>
      <c r="AD194" s="170"/>
      <c r="AE194" s="170"/>
      <c r="AF194" s="170"/>
      <c r="AG194" s="170"/>
      <c r="AH194" s="170"/>
      <c r="AI194" s="170"/>
      <c r="AJ194" s="170"/>
      <c r="AK194" s="170"/>
      <c r="AL194" s="170"/>
      <c r="AM194" s="170"/>
      <c r="AN194" s="170"/>
      <c r="AO194" s="170"/>
      <c r="AP194" s="170"/>
      <c r="AQ194" s="170"/>
      <c r="AR194" s="170"/>
      <c r="AS194" s="170"/>
      <c r="AT194" s="170"/>
    </row>
    <row r="195" spans="1:46" s="168" customFormat="1" ht="15.75">
      <c r="A195" s="170"/>
      <c r="B195" s="170"/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  <c r="W195" s="170"/>
      <c r="X195" s="170"/>
      <c r="Y195" s="170"/>
      <c r="Z195" s="170"/>
      <c r="AA195" s="170"/>
      <c r="AB195" s="170"/>
      <c r="AC195" s="170"/>
      <c r="AD195" s="170"/>
      <c r="AE195" s="170"/>
      <c r="AF195" s="170"/>
      <c r="AG195" s="170"/>
      <c r="AH195" s="170"/>
      <c r="AI195" s="170"/>
      <c r="AJ195" s="170"/>
      <c r="AK195" s="170"/>
      <c r="AL195" s="170"/>
      <c r="AM195" s="170"/>
      <c r="AN195" s="170"/>
      <c r="AO195" s="170"/>
      <c r="AP195" s="170"/>
      <c r="AQ195" s="170"/>
      <c r="AR195" s="170"/>
      <c r="AS195" s="170"/>
      <c r="AT195" s="170"/>
    </row>
    <row r="196" spans="1:46" s="168" customFormat="1" ht="15.75">
      <c r="A196" s="171" t="str">
        <f>[3]Analiza!A364</f>
        <v>U odnosu na stanje početkom godine, ova sredstva imaju POVEĆANJE, za 2.393.946 KM ili 9,8 %.</v>
      </c>
      <c r="B196" s="171"/>
      <c r="C196" s="171"/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AA196" s="171"/>
      <c r="AB196" s="171"/>
      <c r="AC196" s="171"/>
      <c r="AD196" s="171"/>
      <c r="AE196" s="171"/>
      <c r="AF196" s="171"/>
      <c r="AG196" s="171"/>
      <c r="AH196" s="171"/>
      <c r="AI196" s="171"/>
      <c r="AJ196" s="171"/>
      <c r="AK196" s="171"/>
      <c r="AL196" s="171"/>
      <c r="AM196" s="171"/>
      <c r="AN196" s="171"/>
      <c r="AO196" s="171"/>
      <c r="AP196" s="171"/>
      <c r="AQ196" s="171"/>
      <c r="AR196" s="171"/>
      <c r="AS196" s="171"/>
      <c r="AT196" s="171"/>
    </row>
    <row r="197" spans="1:46" s="153" customFormat="1" ht="15.75">
      <c r="A197" s="161" t="str">
        <f>IF([3]UnosPod!A1355="","Nema dodatnih objavljivanja  "&amp;[3]UnosPod!A1354,[3]UnosPod!A1355)</f>
        <v>Nema dodatnih objavljivanja  0</v>
      </c>
      <c r="B197" s="161"/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  <c r="AE197" s="161"/>
      <c r="AF197" s="161"/>
      <c r="AG197" s="161"/>
      <c r="AH197" s="161"/>
      <c r="AI197" s="161"/>
      <c r="AJ197" s="161"/>
      <c r="AK197" s="161"/>
      <c r="AL197" s="161"/>
      <c r="AM197" s="161"/>
      <c r="AN197" s="161"/>
      <c r="AO197" s="161"/>
      <c r="AP197" s="161"/>
      <c r="AQ197" s="161"/>
      <c r="AR197" s="161"/>
      <c r="AS197" s="161"/>
      <c r="AT197" s="161"/>
    </row>
    <row r="198" spans="1:46" s="153" customFormat="1" ht="15.75">
      <c r="A198" s="161"/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  <c r="AA198" s="161"/>
      <c r="AB198" s="161"/>
      <c r="AC198" s="161"/>
      <c r="AD198" s="161"/>
      <c r="AE198" s="161"/>
      <c r="AF198" s="161"/>
      <c r="AG198" s="161"/>
      <c r="AH198" s="161"/>
      <c r="AI198" s="161"/>
      <c r="AJ198" s="161"/>
      <c r="AK198" s="161"/>
      <c r="AL198" s="161"/>
      <c r="AM198" s="161"/>
      <c r="AN198" s="161"/>
      <c r="AO198" s="161"/>
      <c r="AP198" s="161"/>
      <c r="AQ198" s="161"/>
      <c r="AR198" s="161"/>
      <c r="AS198" s="161"/>
      <c r="AT198" s="161"/>
    </row>
    <row r="199" spans="1:46" s="153" customFormat="1" ht="15.75">
      <c r="A199" s="161"/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  <c r="AA199" s="161"/>
      <c r="AB199" s="161"/>
      <c r="AC199" s="161"/>
      <c r="AD199" s="161"/>
      <c r="AE199" s="161"/>
      <c r="AF199" s="161"/>
      <c r="AG199" s="161"/>
      <c r="AH199" s="161"/>
      <c r="AI199" s="161"/>
      <c r="AJ199" s="161"/>
      <c r="AK199" s="161"/>
      <c r="AL199" s="161"/>
      <c r="AM199" s="161"/>
      <c r="AN199" s="161"/>
      <c r="AO199" s="161"/>
      <c r="AP199" s="161"/>
      <c r="AQ199" s="161"/>
      <c r="AR199" s="161"/>
      <c r="AS199" s="161"/>
      <c r="AT199" s="161"/>
    </row>
    <row r="200" spans="1:46" s="153" customFormat="1" ht="15.75">
      <c r="A200" s="155"/>
      <c r="B200" s="155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</row>
    <row r="201" spans="1:46" s="153" customFormat="1" ht="15.75">
      <c r="A201" s="155"/>
      <c r="B201" s="172" t="s">
        <v>320</v>
      </c>
      <c r="C201" s="172"/>
      <c r="D201" s="155"/>
      <c r="E201" s="155"/>
      <c r="F201" s="155"/>
      <c r="G201" s="155"/>
      <c r="H201" s="155"/>
      <c r="I201" s="155"/>
      <c r="J201" s="155"/>
      <c r="K201" s="155"/>
      <c r="L201" s="155"/>
    </row>
    <row r="202" spans="1:46" s="168" customFormat="1" ht="15.75">
      <c r="A202" s="170" t="str">
        <f ca="1">[3]Analiza!A367</f>
        <v>Tekuća (obrtna) sredstva na dan 31.03.20192019. godine, iznose: 102.596 KM, što je u odnosu na stanje 01.01.2019. godine, SMANJENJE, za 2.136.958 KM ili 95,4%. Prosječno korištena tekuća sredstva iznose 1.171.075 KM, imaju koeficijent obrtaja 0 i vrijeme vezivanja od 0 dana.</v>
      </c>
      <c r="B202" s="170"/>
      <c r="C202" s="170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170"/>
      <c r="T202" s="170"/>
      <c r="U202" s="170"/>
      <c r="V202" s="170"/>
      <c r="W202" s="170"/>
      <c r="X202" s="170"/>
      <c r="Y202" s="170"/>
      <c r="Z202" s="170"/>
      <c r="AA202" s="170"/>
      <c r="AB202" s="170"/>
      <c r="AC202" s="170"/>
      <c r="AD202" s="170"/>
      <c r="AE202" s="170"/>
      <c r="AF202" s="170"/>
      <c r="AG202" s="170"/>
      <c r="AH202" s="170"/>
      <c r="AI202" s="170"/>
      <c r="AJ202" s="170"/>
      <c r="AK202" s="170"/>
      <c r="AL202" s="170"/>
      <c r="AM202" s="170"/>
      <c r="AN202" s="170"/>
      <c r="AO202" s="170"/>
      <c r="AP202" s="170"/>
      <c r="AQ202" s="170"/>
      <c r="AR202" s="170"/>
      <c r="AS202" s="170"/>
      <c r="AT202" s="170"/>
    </row>
    <row r="203" spans="1:46" s="168" customFormat="1" ht="15.75">
      <c r="A203" s="170"/>
      <c r="B203" s="170"/>
      <c r="C203" s="170"/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170"/>
      <c r="T203" s="170"/>
      <c r="U203" s="170"/>
      <c r="V203" s="170"/>
      <c r="W203" s="170"/>
      <c r="X203" s="170"/>
      <c r="Y203" s="170"/>
      <c r="Z203" s="170"/>
      <c r="AA203" s="170"/>
      <c r="AB203" s="170"/>
      <c r="AC203" s="170"/>
      <c r="AD203" s="170"/>
      <c r="AE203" s="170"/>
      <c r="AF203" s="170"/>
      <c r="AG203" s="170"/>
      <c r="AH203" s="170"/>
      <c r="AI203" s="170"/>
      <c r="AJ203" s="170"/>
      <c r="AK203" s="170"/>
      <c r="AL203" s="170"/>
      <c r="AM203" s="170"/>
      <c r="AN203" s="170"/>
      <c r="AO203" s="170"/>
      <c r="AP203" s="170"/>
      <c r="AQ203" s="170"/>
      <c r="AR203" s="170"/>
      <c r="AS203" s="170"/>
      <c r="AT203" s="170"/>
    </row>
    <row r="204" spans="1:46" s="168" customFormat="1" ht="15.75">
      <c r="A204" s="170"/>
      <c r="B204" s="170"/>
      <c r="C204" s="170"/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  <c r="V204" s="170"/>
      <c r="W204" s="170"/>
      <c r="X204" s="170"/>
      <c r="Y204" s="170"/>
      <c r="Z204" s="170"/>
      <c r="AA204" s="170"/>
      <c r="AB204" s="170"/>
      <c r="AC204" s="170"/>
      <c r="AD204" s="170"/>
      <c r="AE204" s="170"/>
      <c r="AF204" s="170"/>
      <c r="AG204" s="170"/>
      <c r="AH204" s="170"/>
      <c r="AI204" s="170"/>
      <c r="AJ204" s="170"/>
      <c r="AK204" s="170"/>
      <c r="AL204" s="170"/>
      <c r="AM204" s="170"/>
      <c r="AN204" s="170"/>
      <c r="AO204" s="170"/>
      <c r="AP204" s="170"/>
      <c r="AQ204" s="170"/>
      <c r="AR204" s="170"/>
      <c r="AS204" s="170"/>
      <c r="AT204" s="170"/>
    </row>
    <row r="205" spans="1:46" s="168" customFormat="1" ht="15.75">
      <c r="A205" s="170"/>
      <c r="B205" s="170"/>
      <c r="C205" s="170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170"/>
      <c r="T205" s="170"/>
      <c r="U205" s="170"/>
      <c r="V205" s="170"/>
      <c r="W205" s="170"/>
      <c r="X205" s="170"/>
      <c r="Y205" s="170"/>
      <c r="Z205" s="170"/>
      <c r="AA205" s="170"/>
      <c r="AB205" s="170"/>
      <c r="AC205" s="170"/>
      <c r="AD205" s="170"/>
      <c r="AE205" s="170"/>
      <c r="AF205" s="170"/>
      <c r="AG205" s="170"/>
      <c r="AH205" s="170"/>
      <c r="AI205" s="170"/>
      <c r="AJ205" s="170"/>
      <c r="AK205" s="170"/>
      <c r="AL205" s="170"/>
      <c r="AM205" s="170"/>
      <c r="AN205" s="170"/>
      <c r="AO205" s="170"/>
      <c r="AP205" s="170"/>
      <c r="AQ205" s="170"/>
      <c r="AR205" s="170"/>
      <c r="AS205" s="170"/>
      <c r="AT205" s="170"/>
    </row>
    <row r="206" spans="1:46" s="153" customFormat="1" ht="15.75">
      <c r="A206" s="155"/>
      <c r="B206" s="155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</row>
    <row r="207" spans="1:46" s="153" customFormat="1" ht="15.75">
      <c r="A207" s="155"/>
      <c r="B207" s="163" t="s">
        <v>321</v>
      </c>
      <c r="C207" s="163"/>
      <c r="D207" s="155"/>
      <c r="E207" s="155"/>
      <c r="F207" s="155"/>
      <c r="G207" s="155"/>
      <c r="H207" s="155"/>
      <c r="I207" s="155"/>
      <c r="J207" s="155"/>
      <c r="K207" s="155"/>
      <c r="L207" s="155"/>
    </row>
    <row r="208" spans="1:46" s="153" customFormat="1" ht="15.75">
      <c r="A208" s="158" t="s">
        <v>322</v>
      </c>
      <c r="B208" s="158"/>
      <c r="C208" s="159"/>
      <c r="D208" s="158"/>
      <c r="E208" s="158"/>
      <c r="F208" s="158"/>
      <c r="G208" s="158"/>
      <c r="H208" s="158"/>
      <c r="I208" s="158"/>
      <c r="J208" s="158"/>
      <c r="K208" s="158"/>
      <c r="L208" s="158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59"/>
      <c r="AK208" s="159"/>
      <c r="AL208" s="159"/>
      <c r="AM208" s="159"/>
      <c r="AN208" s="159"/>
      <c r="AO208" s="159"/>
      <c r="AP208" s="159"/>
      <c r="AQ208" s="159"/>
      <c r="AR208" s="159"/>
      <c r="AS208" s="159"/>
      <c r="AT208" s="159"/>
    </row>
    <row r="209" spans="1:46" s="153" customFormat="1" ht="15.75">
      <c r="A209" s="152" t="s">
        <v>323</v>
      </c>
      <c r="B209" s="152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52"/>
      <c r="AI209" s="152"/>
      <c r="AJ209" s="152"/>
      <c r="AK209" s="152"/>
      <c r="AL209" s="152"/>
      <c r="AM209" s="152"/>
      <c r="AN209" s="152"/>
      <c r="AO209" s="152"/>
      <c r="AP209" s="152"/>
      <c r="AQ209" s="152"/>
      <c r="AR209" s="152"/>
      <c r="AS209" s="152"/>
      <c r="AT209" s="152"/>
    </row>
    <row r="210" spans="1:46" s="153" customFormat="1" ht="15.75">
      <c r="A210" s="152"/>
      <c r="B210" s="152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  <c r="AA210" s="152"/>
      <c r="AB210" s="152"/>
      <c r="AC210" s="152"/>
      <c r="AD210" s="152"/>
      <c r="AE210" s="152"/>
      <c r="AF210" s="152"/>
      <c r="AG210" s="152"/>
      <c r="AH210" s="152"/>
      <c r="AI210" s="152"/>
      <c r="AJ210" s="152"/>
      <c r="AK210" s="152"/>
      <c r="AL210" s="152"/>
      <c r="AM210" s="152"/>
      <c r="AN210" s="152"/>
      <c r="AO210" s="152"/>
      <c r="AP210" s="152"/>
      <c r="AQ210" s="152"/>
      <c r="AR210" s="152"/>
      <c r="AS210" s="152"/>
      <c r="AT210" s="152"/>
    </row>
    <row r="211" spans="1:46" s="153" customFormat="1" ht="15.75">
      <c r="A211" s="152"/>
      <c r="B211" s="152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  <c r="AA211" s="152"/>
      <c r="AB211" s="152"/>
      <c r="AC211" s="152"/>
      <c r="AD211" s="152"/>
      <c r="AE211" s="152"/>
      <c r="AF211" s="152"/>
      <c r="AG211" s="152"/>
      <c r="AH211" s="152"/>
      <c r="AI211" s="152"/>
      <c r="AJ211" s="152"/>
      <c r="AK211" s="152"/>
      <c r="AL211" s="152"/>
      <c r="AM211" s="152"/>
      <c r="AN211" s="152"/>
      <c r="AO211" s="152"/>
      <c r="AP211" s="152"/>
      <c r="AQ211" s="152"/>
      <c r="AR211" s="152"/>
      <c r="AS211" s="152"/>
      <c r="AT211" s="152"/>
    </row>
    <row r="212" spans="1:46" s="153" customFormat="1" ht="15.75">
      <c r="A212" s="152" t="s">
        <v>324</v>
      </c>
      <c r="B212" s="152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52"/>
      <c r="AG212" s="152"/>
      <c r="AH212" s="152"/>
      <c r="AI212" s="152"/>
      <c r="AJ212" s="152"/>
      <c r="AK212" s="152"/>
      <c r="AL212" s="152"/>
      <c r="AM212" s="152"/>
      <c r="AN212" s="152"/>
      <c r="AO212" s="152"/>
      <c r="AP212" s="152"/>
      <c r="AQ212" s="152"/>
      <c r="AR212" s="152"/>
      <c r="AS212" s="152"/>
      <c r="AT212" s="152"/>
    </row>
    <row r="213" spans="1:46" s="153" customFormat="1" ht="15.75">
      <c r="A213" s="152"/>
      <c r="B213" s="152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  <c r="AA213" s="152"/>
      <c r="AB213" s="152"/>
      <c r="AC213" s="152"/>
      <c r="AD213" s="152"/>
      <c r="AE213" s="152"/>
      <c r="AF213" s="152"/>
      <c r="AG213" s="152"/>
      <c r="AH213" s="152"/>
      <c r="AI213" s="152"/>
      <c r="AJ213" s="152"/>
      <c r="AK213" s="152"/>
      <c r="AL213" s="152"/>
      <c r="AM213" s="152"/>
      <c r="AN213" s="152"/>
      <c r="AO213" s="152"/>
      <c r="AP213" s="152"/>
      <c r="AQ213" s="152"/>
      <c r="AR213" s="152"/>
      <c r="AS213" s="152"/>
      <c r="AT213" s="152"/>
    </row>
    <row r="214" spans="1:46" s="153" customFormat="1" ht="15.75">
      <c r="A214" s="152"/>
      <c r="B214" s="152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  <c r="AA214" s="152"/>
      <c r="AB214" s="152"/>
      <c r="AC214" s="152"/>
      <c r="AD214" s="152"/>
      <c r="AE214" s="152"/>
      <c r="AF214" s="152"/>
      <c r="AG214" s="152"/>
      <c r="AH214" s="152"/>
      <c r="AI214" s="152"/>
      <c r="AJ214" s="152"/>
      <c r="AK214" s="152"/>
      <c r="AL214" s="152"/>
      <c r="AM214" s="152"/>
      <c r="AN214" s="152"/>
      <c r="AO214" s="152"/>
      <c r="AP214" s="152"/>
      <c r="AQ214" s="152"/>
      <c r="AR214" s="152"/>
      <c r="AS214" s="152"/>
      <c r="AT214" s="152"/>
    </row>
    <row r="215" spans="1:46" s="153" customFormat="1" ht="15.75">
      <c r="A215" s="158" t="s">
        <v>325</v>
      </c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59"/>
      <c r="AK215" s="159"/>
      <c r="AL215" s="159"/>
      <c r="AM215" s="159"/>
      <c r="AN215" s="159"/>
      <c r="AO215" s="159"/>
      <c r="AP215" s="159"/>
      <c r="AQ215" s="159"/>
      <c r="AR215" s="159"/>
      <c r="AS215" s="159"/>
      <c r="AT215" s="159"/>
    </row>
    <row r="216" spans="1:46" s="153" customFormat="1" ht="15.75">
      <c r="A216" s="158" t="s">
        <v>326</v>
      </c>
      <c r="B216" s="158"/>
      <c r="C216" s="159"/>
      <c r="D216" s="158"/>
      <c r="E216" s="158"/>
      <c r="F216" s="158"/>
      <c r="G216" s="158"/>
      <c r="H216" s="158"/>
      <c r="I216" s="158"/>
      <c r="J216" s="158"/>
      <c r="K216" s="158"/>
      <c r="L216" s="158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9"/>
      <c r="Y216" s="159"/>
      <c r="Z216" s="159"/>
      <c r="AA216" s="159"/>
      <c r="AB216" s="159"/>
      <c r="AC216" s="159"/>
      <c r="AD216" s="159"/>
      <c r="AE216" s="159"/>
      <c r="AF216" s="159"/>
      <c r="AG216" s="159"/>
      <c r="AH216" s="159"/>
      <c r="AI216" s="159"/>
      <c r="AJ216" s="159"/>
      <c r="AK216" s="159"/>
      <c r="AL216" s="159"/>
      <c r="AM216" s="159"/>
      <c r="AN216" s="159"/>
      <c r="AO216" s="159"/>
      <c r="AP216" s="159"/>
      <c r="AQ216" s="159"/>
      <c r="AR216" s="159"/>
      <c r="AS216" s="159"/>
      <c r="AT216" s="159"/>
    </row>
    <row r="217" spans="1:46" s="153" customFormat="1" ht="15.75">
      <c r="A217" s="152" t="s">
        <v>327</v>
      </c>
      <c r="B217" s="152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152"/>
      <c r="Z217" s="152"/>
      <c r="AA217" s="152"/>
      <c r="AB217" s="152"/>
      <c r="AC217" s="152"/>
      <c r="AD217" s="152"/>
      <c r="AE217" s="152"/>
      <c r="AF217" s="152"/>
      <c r="AG217" s="152"/>
      <c r="AH217" s="152"/>
      <c r="AI217" s="152"/>
      <c r="AJ217" s="152"/>
      <c r="AK217" s="152"/>
      <c r="AL217" s="152"/>
      <c r="AM217" s="152"/>
      <c r="AN217" s="152"/>
      <c r="AO217" s="152"/>
      <c r="AP217" s="152"/>
      <c r="AQ217" s="152"/>
      <c r="AR217" s="152"/>
      <c r="AS217" s="152"/>
      <c r="AT217" s="152"/>
    </row>
    <row r="218" spans="1:46" s="153" customFormat="1" ht="15.75">
      <c r="A218" s="152"/>
      <c r="B218" s="152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152"/>
      <c r="Y218" s="152"/>
      <c r="Z218" s="152"/>
      <c r="AA218" s="152"/>
      <c r="AB218" s="152"/>
      <c r="AC218" s="152"/>
      <c r="AD218" s="152"/>
      <c r="AE218" s="152"/>
      <c r="AF218" s="152"/>
      <c r="AG218" s="152"/>
      <c r="AH218" s="152"/>
      <c r="AI218" s="152"/>
      <c r="AJ218" s="152"/>
      <c r="AK218" s="152"/>
      <c r="AL218" s="152"/>
      <c r="AM218" s="152"/>
      <c r="AN218" s="152"/>
      <c r="AO218" s="152"/>
      <c r="AP218" s="152"/>
      <c r="AQ218" s="152"/>
      <c r="AR218" s="152"/>
      <c r="AS218" s="152"/>
      <c r="AT218" s="152"/>
    </row>
    <row r="219" spans="1:46" s="153" customFormat="1" ht="15.75">
      <c r="A219" s="152"/>
      <c r="B219" s="152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2"/>
      <c r="Y219" s="152"/>
      <c r="Z219" s="152"/>
      <c r="AA219" s="152"/>
      <c r="AB219" s="152"/>
      <c r="AC219" s="152"/>
      <c r="AD219" s="152"/>
      <c r="AE219" s="152"/>
      <c r="AF219" s="152"/>
      <c r="AG219" s="152"/>
      <c r="AH219" s="152"/>
      <c r="AI219" s="152"/>
      <c r="AJ219" s="152"/>
      <c r="AK219" s="152"/>
      <c r="AL219" s="152"/>
      <c r="AM219" s="152"/>
      <c r="AN219" s="152"/>
      <c r="AO219" s="152"/>
      <c r="AP219" s="152"/>
      <c r="AQ219" s="152"/>
      <c r="AR219" s="152"/>
      <c r="AS219" s="152"/>
      <c r="AT219" s="152"/>
    </row>
    <row r="220" spans="1:46" s="153" customFormat="1" ht="15.75">
      <c r="A220" s="152"/>
      <c r="B220" s="152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52"/>
      <c r="X220" s="152"/>
      <c r="Y220" s="152"/>
      <c r="Z220" s="152"/>
      <c r="AA220" s="152"/>
      <c r="AB220" s="152"/>
      <c r="AC220" s="152"/>
      <c r="AD220" s="152"/>
      <c r="AE220" s="152"/>
      <c r="AF220" s="152"/>
      <c r="AG220" s="152"/>
      <c r="AH220" s="152"/>
      <c r="AI220" s="152"/>
      <c r="AJ220" s="152"/>
      <c r="AK220" s="152"/>
      <c r="AL220" s="152"/>
      <c r="AM220" s="152"/>
      <c r="AN220" s="152"/>
      <c r="AO220" s="152"/>
      <c r="AP220" s="152"/>
      <c r="AQ220" s="152"/>
      <c r="AR220" s="152"/>
      <c r="AS220" s="152"/>
      <c r="AT220" s="152"/>
    </row>
    <row r="221" spans="1:46" s="153" customFormat="1" ht="15.75">
      <c r="A221" s="165" t="str">
        <f ca="1">[3]Analiza!A371</f>
        <v>2.2.1. -Na dan 31.03.2019 nije bilo zaliha.</v>
      </c>
      <c r="B221" s="165"/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5"/>
      <c r="P221" s="165"/>
      <c r="Q221" s="165"/>
      <c r="R221" s="165"/>
      <c r="S221" s="165"/>
      <c r="T221" s="165"/>
      <c r="U221" s="165"/>
      <c r="V221" s="165"/>
      <c r="W221" s="165"/>
      <c r="X221" s="165"/>
      <c r="Y221" s="165"/>
      <c r="Z221" s="165"/>
      <c r="AA221" s="165"/>
      <c r="AB221" s="165"/>
      <c r="AC221" s="165"/>
      <c r="AD221" s="165"/>
      <c r="AE221" s="165"/>
      <c r="AF221" s="165"/>
      <c r="AG221" s="165"/>
      <c r="AH221" s="165"/>
      <c r="AI221" s="165"/>
      <c r="AJ221" s="165"/>
      <c r="AK221" s="165"/>
      <c r="AL221" s="165"/>
      <c r="AM221" s="165"/>
      <c r="AN221" s="165"/>
      <c r="AO221" s="165"/>
      <c r="AP221" s="165"/>
      <c r="AQ221" s="165"/>
      <c r="AR221" s="165"/>
      <c r="AS221" s="165"/>
      <c r="AT221" s="165"/>
    </row>
    <row r="222" spans="1:46" s="153" customFormat="1" ht="15.75">
      <c r="A222" s="165"/>
      <c r="B222" s="165"/>
      <c r="C222" s="165"/>
      <c r="D222" s="165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  <c r="AA222" s="165"/>
      <c r="AB222" s="165"/>
      <c r="AC222" s="165"/>
      <c r="AD222" s="165"/>
      <c r="AE222" s="165"/>
      <c r="AF222" s="165"/>
      <c r="AG222" s="165"/>
      <c r="AH222" s="165"/>
      <c r="AI222" s="165"/>
      <c r="AJ222" s="165"/>
      <c r="AK222" s="165"/>
      <c r="AL222" s="165"/>
      <c r="AM222" s="165"/>
      <c r="AN222" s="165"/>
      <c r="AO222" s="165"/>
      <c r="AP222" s="165"/>
      <c r="AQ222" s="165"/>
      <c r="AR222" s="165"/>
      <c r="AS222" s="165"/>
      <c r="AT222" s="165"/>
    </row>
    <row r="223" spans="1:46" s="153" customFormat="1" ht="15.75">
      <c r="A223" s="165"/>
      <c r="B223" s="165"/>
      <c r="C223" s="165"/>
      <c r="D223" s="16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  <c r="AA223" s="165"/>
      <c r="AB223" s="165"/>
      <c r="AC223" s="165"/>
      <c r="AD223" s="165"/>
      <c r="AE223" s="165"/>
      <c r="AF223" s="165"/>
      <c r="AG223" s="165"/>
      <c r="AH223" s="165"/>
      <c r="AI223" s="165"/>
      <c r="AJ223" s="165"/>
      <c r="AK223" s="165"/>
      <c r="AL223" s="165"/>
      <c r="AM223" s="165"/>
      <c r="AN223" s="165"/>
      <c r="AO223" s="165"/>
      <c r="AP223" s="165"/>
      <c r="AQ223" s="165"/>
      <c r="AR223" s="165"/>
      <c r="AS223" s="165"/>
      <c r="AT223" s="165"/>
    </row>
    <row r="224" spans="1:46" s="153" customFormat="1" ht="15.75">
      <c r="A224" s="165" t="str">
        <f>[3]Analiza!A374</f>
        <v>-</v>
      </c>
      <c r="B224" s="165"/>
      <c r="C224" s="165"/>
      <c r="D224" s="165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  <c r="AA224" s="165"/>
      <c r="AB224" s="165"/>
      <c r="AC224" s="165"/>
      <c r="AD224" s="165"/>
      <c r="AE224" s="165"/>
      <c r="AF224" s="165"/>
      <c r="AG224" s="165"/>
      <c r="AH224" s="165"/>
      <c r="AI224" s="165"/>
      <c r="AJ224" s="165"/>
      <c r="AK224" s="165"/>
      <c r="AL224" s="165"/>
      <c r="AM224" s="165"/>
      <c r="AN224" s="165"/>
      <c r="AO224" s="165"/>
      <c r="AP224" s="165"/>
      <c r="AQ224" s="165"/>
      <c r="AR224" s="165"/>
      <c r="AS224" s="165"/>
      <c r="AT224" s="165"/>
    </row>
    <row r="225" spans="1:46" s="153" customFormat="1" ht="15.75">
      <c r="A225" s="165"/>
      <c r="B225" s="165"/>
      <c r="C225" s="165"/>
      <c r="D225" s="165"/>
      <c r="E225" s="165"/>
      <c r="F225" s="165"/>
      <c r="G225" s="165"/>
      <c r="H225" s="165"/>
      <c r="I225" s="165"/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65"/>
      <c r="Y225" s="165"/>
      <c r="Z225" s="165"/>
      <c r="AA225" s="165"/>
      <c r="AB225" s="165"/>
      <c r="AC225" s="165"/>
      <c r="AD225" s="165"/>
      <c r="AE225" s="165"/>
      <c r="AF225" s="165"/>
      <c r="AG225" s="165"/>
      <c r="AH225" s="165"/>
      <c r="AI225" s="165"/>
      <c r="AJ225" s="165"/>
      <c r="AK225" s="165"/>
      <c r="AL225" s="165"/>
      <c r="AM225" s="165"/>
      <c r="AN225" s="165"/>
      <c r="AO225" s="165"/>
      <c r="AP225" s="165"/>
      <c r="AQ225" s="165"/>
      <c r="AR225" s="165"/>
      <c r="AS225" s="165"/>
      <c r="AT225" s="165"/>
    </row>
    <row r="226" spans="1:46" s="168" customFormat="1" ht="15.75">
      <c r="A226" s="171" t="str">
        <f>[3]Analiza!A376</f>
        <v>-</v>
      </c>
      <c r="B226" s="171"/>
      <c r="C226" s="171"/>
      <c r="D226" s="171"/>
      <c r="E226" s="171"/>
      <c r="F226" s="171"/>
      <c r="G226" s="171"/>
      <c r="H226" s="171"/>
      <c r="I226" s="171"/>
      <c r="J226" s="171"/>
      <c r="K226" s="171"/>
      <c r="L226" s="171"/>
      <c r="M226" s="171"/>
      <c r="N226" s="171"/>
      <c r="O226" s="171"/>
      <c r="P226" s="171"/>
      <c r="Q226" s="171"/>
      <c r="R226" s="171"/>
      <c r="S226" s="171"/>
      <c r="T226" s="171"/>
      <c r="U226" s="171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  <c r="AK226" s="171"/>
      <c r="AL226" s="171"/>
      <c r="AM226" s="171"/>
      <c r="AN226" s="171"/>
      <c r="AO226" s="171"/>
      <c r="AP226" s="171"/>
      <c r="AQ226" s="171"/>
      <c r="AR226" s="171"/>
      <c r="AS226" s="171"/>
      <c r="AT226" s="171"/>
    </row>
    <row r="227" spans="1:46" s="153" customFormat="1" ht="15.75">
      <c r="A227" s="161" t="str">
        <f>IF([3]UnosPod!A1367="","Nema dodatnih objavljivanja  "&amp;[3]UnosPod!A1366,[3]UnosPod!A1367)</f>
        <v>Nema dodatnih objavljivanja  -</v>
      </c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  <c r="AA227" s="161"/>
      <c r="AB227" s="161"/>
      <c r="AC227" s="161"/>
      <c r="AD227" s="161"/>
      <c r="AE227" s="161"/>
      <c r="AF227" s="161"/>
      <c r="AG227" s="161"/>
      <c r="AH227" s="161"/>
      <c r="AI227" s="161"/>
      <c r="AJ227" s="161"/>
      <c r="AK227" s="161"/>
      <c r="AL227" s="161"/>
      <c r="AM227" s="161"/>
      <c r="AN227" s="161"/>
      <c r="AO227" s="161"/>
      <c r="AP227" s="161"/>
      <c r="AQ227" s="161"/>
      <c r="AR227" s="161"/>
      <c r="AS227" s="161"/>
      <c r="AT227" s="161"/>
    </row>
    <row r="228" spans="1:46" s="153" customFormat="1" ht="15.75">
      <c r="A228" s="161"/>
      <c r="B228" s="161"/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  <c r="AA228" s="161"/>
      <c r="AB228" s="161"/>
      <c r="AC228" s="161"/>
      <c r="AD228" s="161"/>
      <c r="AE228" s="161"/>
      <c r="AF228" s="161"/>
      <c r="AG228" s="161"/>
      <c r="AH228" s="161"/>
      <c r="AI228" s="161"/>
      <c r="AJ228" s="161"/>
      <c r="AK228" s="161"/>
      <c r="AL228" s="161"/>
      <c r="AM228" s="161"/>
      <c r="AN228" s="161"/>
      <c r="AO228" s="161"/>
      <c r="AP228" s="161"/>
      <c r="AQ228" s="161"/>
      <c r="AR228" s="161"/>
      <c r="AS228" s="161"/>
      <c r="AT228" s="161"/>
    </row>
    <row r="229" spans="1:46" s="153" customFormat="1" ht="15.75">
      <c r="A229" s="161"/>
      <c r="B229" s="161"/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  <c r="AA229" s="161"/>
      <c r="AB229" s="161"/>
      <c r="AC229" s="161"/>
      <c r="AD229" s="161"/>
      <c r="AE229" s="161"/>
      <c r="AF229" s="161"/>
      <c r="AG229" s="161"/>
      <c r="AH229" s="161"/>
      <c r="AI229" s="161"/>
      <c r="AJ229" s="161"/>
      <c r="AK229" s="161"/>
      <c r="AL229" s="161"/>
      <c r="AM229" s="161"/>
      <c r="AN229" s="161"/>
      <c r="AO229" s="161"/>
      <c r="AP229" s="161"/>
      <c r="AQ229" s="161"/>
      <c r="AR229" s="161"/>
      <c r="AS229" s="161"/>
      <c r="AT229" s="161"/>
    </row>
    <row r="230" spans="1:46" s="153" customFormat="1" ht="15.75">
      <c r="A230" s="155"/>
      <c r="B230" s="155"/>
      <c r="C230" s="155"/>
      <c r="D230" s="155"/>
      <c r="E230" s="155"/>
      <c r="F230" s="155"/>
      <c r="G230" s="155"/>
      <c r="H230" s="155"/>
      <c r="I230" s="155"/>
      <c r="J230" s="155"/>
      <c r="K230" s="155"/>
      <c r="L230" s="155"/>
    </row>
    <row r="231" spans="1:46" s="153" customFormat="1" ht="15.75">
      <c r="A231" s="163"/>
      <c r="B231" s="163" t="s">
        <v>328</v>
      </c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</row>
    <row r="232" spans="1:46" s="153" customFormat="1" ht="15.75">
      <c r="A232" s="165" t="str">
        <f ca="1">[3]Analiza!A378</f>
        <v>2.2.2. -Kratkoročna potraživanja i plasmani na dan 31.03.2019. godine  iznose: 56.054 KM, što je u odnosu na stanje početkom godine SMANJENJE, za 59.082 KM ili 51,3 %, imaju koeficijent obrtaja 0 i vrijeme vezivanja od 0 dana.</v>
      </c>
      <c r="B232" s="165"/>
      <c r="C232" s="165"/>
      <c r="D232" s="165"/>
      <c r="E232" s="165"/>
      <c r="F232" s="165"/>
      <c r="G232" s="165"/>
      <c r="H232" s="165"/>
      <c r="I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5"/>
      <c r="Y232" s="165"/>
      <c r="Z232" s="165"/>
      <c r="AA232" s="165"/>
      <c r="AB232" s="165"/>
      <c r="AC232" s="165"/>
      <c r="AD232" s="165"/>
      <c r="AE232" s="165"/>
      <c r="AF232" s="165"/>
      <c r="AG232" s="165"/>
      <c r="AH232" s="165"/>
      <c r="AI232" s="165"/>
      <c r="AJ232" s="165"/>
      <c r="AK232" s="165"/>
      <c r="AL232" s="165"/>
      <c r="AM232" s="165"/>
      <c r="AN232" s="165"/>
      <c r="AO232" s="165"/>
      <c r="AP232" s="165"/>
      <c r="AQ232" s="165"/>
      <c r="AR232" s="165"/>
      <c r="AS232" s="165"/>
      <c r="AT232" s="165"/>
    </row>
    <row r="233" spans="1:46" s="153" customFormat="1" ht="15.75">
      <c r="A233" s="165"/>
      <c r="B233" s="165"/>
      <c r="C233" s="165"/>
      <c r="D233" s="165"/>
      <c r="E233" s="165"/>
      <c r="F233" s="165"/>
      <c r="G233" s="165"/>
      <c r="H233" s="165"/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  <c r="AA233" s="165"/>
      <c r="AB233" s="165"/>
      <c r="AC233" s="165"/>
      <c r="AD233" s="165"/>
      <c r="AE233" s="165"/>
      <c r="AF233" s="165"/>
      <c r="AG233" s="165"/>
      <c r="AH233" s="165"/>
      <c r="AI233" s="165"/>
      <c r="AJ233" s="165"/>
      <c r="AK233" s="165"/>
      <c r="AL233" s="165"/>
      <c r="AM233" s="165"/>
      <c r="AN233" s="165"/>
      <c r="AO233" s="165"/>
      <c r="AP233" s="165"/>
      <c r="AQ233" s="165"/>
      <c r="AR233" s="165"/>
      <c r="AS233" s="165"/>
      <c r="AT233" s="165"/>
    </row>
    <row r="234" spans="1:46" s="153" customFormat="1" ht="15.75">
      <c r="A234" s="165"/>
      <c r="B234" s="165"/>
      <c r="C234" s="165"/>
      <c r="D234" s="165"/>
      <c r="E234" s="165"/>
      <c r="F234" s="165"/>
      <c r="G234" s="165"/>
      <c r="H234" s="165"/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165"/>
      <c r="Z234" s="165"/>
      <c r="AA234" s="165"/>
      <c r="AB234" s="165"/>
      <c r="AC234" s="165"/>
      <c r="AD234" s="165"/>
      <c r="AE234" s="165"/>
      <c r="AF234" s="165"/>
      <c r="AG234" s="165"/>
      <c r="AH234" s="165"/>
      <c r="AI234" s="165"/>
      <c r="AJ234" s="165"/>
      <c r="AK234" s="165"/>
      <c r="AL234" s="165"/>
      <c r="AM234" s="165"/>
      <c r="AN234" s="165"/>
      <c r="AO234" s="165"/>
      <c r="AP234" s="165"/>
      <c r="AQ234" s="165"/>
      <c r="AR234" s="165"/>
      <c r="AS234" s="165"/>
      <c r="AT234" s="165"/>
    </row>
    <row r="235" spans="1:46" s="153" customFormat="1" ht="15.75">
      <c r="A235" s="165"/>
      <c r="B235" s="165"/>
      <c r="C235" s="165"/>
      <c r="D235" s="165"/>
      <c r="E235" s="165"/>
      <c r="F235" s="165"/>
      <c r="G235" s="165"/>
      <c r="H235" s="165"/>
      <c r="I235" s="165"/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  <c r="AA235" s="165"/>
      <c r="AB235" s="165"/>
      <c r="AC235" s="165"/>
      <c r="AD235" s="165"/>
      <c r="AE235" s="165"/>
      <c r="AF235" s="165"/>
      <c r="AG235" s="165"/>
      <c r="AH235" s="165"/>
      <c r="AI235" s="165"/>
      <c r="AJ235" s="165"/>
      <c r="AK235" s="165"/>
      <c r="AL235" s="165"/>
      <c r="AM235" s="165"/>
      <c r="AN235" s="165"/>
      <c r="AO235" s="165"/>
      <c r="AP235" s="165"/>
      <c r="AQ235" s="165"/>
      <c r="AR235" s="165"/>
      <c r="AS235" s="165"/>
      <c r="AT235" s="165"/>
    </row>
    <row r="236" spans="1:46" s="153" customFormat="1" ht="15.75">
      <c r="A236" s="165" t="str">
        <f>[3]Analiza!A381</f>
        <v>Najveća potraživanja i plasmani su na kontu: 23, AOP 052 -Druga kratkoročna potraživanja, u iznosu od: 56.054 KM,  imaju koeficijent obrtaja 0 i vrijeme vezivanja od 0 dana.</v>
      </c>
      <c r="B236" s="165"/>
      <c r="C236" s="165"/>
      <c r="D236" s="165"/>
      <c r="E236" s="165"/>
      <c r="F236" s="165"/>
      <c r="G236" s="165"/>
      <c r="H236" s="165"/>
      <c r="I236" s="165"/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5"/>
      <c r="Y236" s="165"/>
      <c r="Z236" s="165"/>
      <c r="AA236" s="165"/>
      <c r="AB236" s="165"/>
      <c r="AC236" s="165"/>
      <c r="AD236" s="165"/>
      <c r="AE236" s="165"/>
      <c r="AF236" s="165"/>
      <c r="AG236" s="165"/>
      <c r="AH236" s="165"/>
      <c r="AI236" s="165"/>
      <c r="AJ236" s="165"/>
      <c r="AK236" s="165"/>
      <c r="AL236" s="165"/>
      <c r="AM236" s="165"/>
      <c r="AN236" s="165"/>
      <c r="AO236" s="165"/>
      <c r="AP236" s="165"/>
      <c r="AQ236" s="165"/>
      <c r="AR236" s="165"/>
      <c r="AS236" s="165"/>
      <c r="AT236" s="165"/>
    </row>
    <row r="237" spans="1:46" s="153" customFormat="1" ht="15.75">
      <c r="A237" s="165"/>
      <c r="B237" s="165"/>
      <c r="C237" s="165"/>
      <c r="D237" s="165"/>
      <c r="E237" s="165"/>
      <c r="F237" s="165"/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  <c r="AA237" s="165"/>
      <c r="AB237" s="165"/>
      <c r="AC237" s="165"/>
      <c r="AD237" s="165"/>
      <c r="AE237" s="165"/>
      <c r="AF237" s="165"/>
      <c r="AG237" s="165"/>
      <c r="AH237" s="165"/>
      <c r="AI237" s="165"/>
      <c r="AJ237" s="165"/>
      <c r="AK237" s="165"/>
      <c r="AL237" s="165"/>
      <c r="AM237" s="165"/>
      <c r="AN237" s="165"/>
      <c r="AO237" s="165"/>
      <c r="AP237" s="165"/>
      <c r="AQ237" s="165"/>
      <c r="AR237" s="165"/>
      <c r="AS237" s="165"/>
      <c r="AT237" s="165"/>
    </row>
    <row r="238" spans="1:46" s="168" customFormat="1" ht="15.75">
      <c r="A238" s="171" t="str">
        <f>[3]Analiza!A383</f>
        <v>U odnosu na stanje početkom godine, ova  potraživanja imaju SMANJENJE, za 59.082 KM ili 51,3 %.</v>
      </c>
      <c r="B238" s="171"/>
      <c r="C238" s="171"/>
      <c r="D238" s="171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171"/>
      <c r="AI238" s="171"/>
      <c r="AJ238" s="171"/>
      <c r="AK238" s="171"/>
      <c r="AL238" s="171"/>
      <c r="AM238" s="171"/>
      <c r="AN238" s="171"/>
      <c r="AO238" s="171"/>
      <c r="AP238" s="171"/>
      <c r="AQ238" s="171"/>
      <c r="AR238" s="171"/>
      <c r="AS238" s="171"/>
      <c r="AT238" s="171"/>
    </row>
    <row r="239" spans="1:46" s="168" customFormat="1" ht="15.75">
      <c r="A239" s="161" t="str">
        <f>IF([3]UnosPod!A1379="","Nema dodatnih objavljivanja  "&amp;[3]UnosPod!A1378,[3]UnosPod!A1379)</f>
        <v>Nema dodatnih objavljivanja  MRS 1 - Prezentacija finansijskih izvještaja, objavljivanje -tačka 66. do 68.</v>
      </c>
      <c r="B239" s="161"/>
      <c r="C239" s="161"/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  <c r="AA239" s="161"/>
      <c r="AB239" s="161"/>
      <c r="AC239" s="161"/>
      <c r="AD239" s="161"/>
      <c r="AE239" s="161"/>
      <c r="AF239" s="161"/>
      <c r="AG239" s="161"/>
      <c r="AH239" s="161"/>
      <c r="AI239" s="161"/>
      <c r="AJ239" s="161"/>
      <c r="AK239" s="161"/>
      <c r="AL239" s="161"/>
      <c r="AM239" s="161"/>
      <c r="AN239" s="161"/>
      <c r="AO239" s="161"/>
      <c r="AP239" s="161"/>
      <c r="AQ239" s="161"/>
      <c r="AR239" s="161"/>
      <c r="AS239" s="161"/>
      <c r="AT239" s="161"/>
    </row>
    <row r="240" spans="1:46" s="168" customFormat="1" ht="15.75">
      <c r="A240" s="161"/>
      <c r="B240" s="161"/>
      <c r="C240" s="161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  <c r="AA240" s="161"/>
      <c r="AB240" s="161"/>
      <c r="AC240" s="161"/>
      <c r="AD240" s="161"/>
      <c r="AE240" s="161"/>
      <c r="AF240" s="161"/>
      <c r="AG240" s="161"/>
      <c r="AH240" s="161"/>
      <c r="AI240" s="161"/>
      <c r="AJ240" s="161"/>
      <c r="AK240" s="161"/>
      <c r="AL240" s="161"/>
      <c r="AM240" s="161"/>
      <c r="AN240" s="161"/>
      <c r="AO240" s="161"/>
      <c r="AP240" s="161"/>
      <c r="AQ240" s="161"/>
      <c r="AR240" s="161"/>
      <c r="AS240" s="161"/>
      <c r="AT240" s="161"/>
    </row>
    <row r="241" spans="1:46" s="168" customFormat="1" ht="15.75">
      <c r="A241" s="161"/>
      <c r="B241" s="161"/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  <c r="AA241" s="161"/>
      <c r="AB241" s="161"/>
      <c r="AC241" s="161"/>
      <c r="AD241" s="161"/>
      <c r="AE241" s="161"/>
      <c r="AF241" s="161"/>
      <c r="AG241" s="161"/>
      <c r="AH241" s="161"/>
      <c r="AI241" s="161"/>
      <c r="AJ241" s="161"/>
      <c r="AK241" s="161"/>
      <c r="AL241" s="161"/>
      <c r="AM241" s="161"/>
      <c r="AN241" s="161"/>
      <c r="AO241" s="161"/>
      <c r="AP241" s="161"/>
      <c r="AQ241" s="161"/>
      <c r="AR241" s="161"/>
      <c r="AS241" s="161"/>
      <c r="AT241" s="161"/>
    </row>
    <row r="242" spans="1:46" s="153" customFormat="1" ht="15.75">
      <c r="A242" s="165" t="str">
        <f>[3]Analiza!A384</f>
        <v>-</v>
      </c>
      <c r="B242" s="165"/>
      <c r="C242" s="165"/>
      <c r="D242" s="165"/>
      <c r="E242" s="165"/>
      <c r="F242" s="165"/>
      <c r="G242" s="165"/>
      <c r="H242" s="165"/>
      <c r="I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  <c r="AA242" s="165"/>
      <c r="AB242" s="165"/>
      <c r="AC242" s="165"/>
      <c r="AD242" s="165"/>
      <c r="AE242" s="165"/>
      <c r="AF242" s="165"/>
      <c r="AG242" s="165"/>
      <c r="AH242" s="165"/>
      <c r="AI242" s="165"/>
      <c r="AJ242" s="165"/>
      <c r="AK242" s="165"/>
      <c r="AL242" s="165"/>
      <c r="AM242" s="165"/>
      <c r="AN242" s="165"/>
      <c r="AO242" s="165"/>
      <c r="AP242" s="165"/>
      <c r="AQ242" s="165"/>
      <c r="AR242" s="165"/>
      <c r="AS242" s="165"/>
      <c r="AT242" s="165"/>
    </row>
    <row r="243" spans="1:46" s="153" customFormat="1" ht="15.75">
      <c r="A243" s="165"/>
      <c r="B243" s="165"/>
      <c r="C243" s="165"/>
      <c r="D243" s="165"/>
      <c r="E243" s="165"/>
      <c r="F243" s="165"/>
      <c r="G243" s="165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  <c r="AA243" s="165"/>
      <c r="AB243" s="165"/>
      <c r="AC243" s="165"/>
      <c r="AD243" s="165"/>
      <c r="AE243" s="165"/>
      <c r="AF243" s="165"/>
      <c r="AG243" s="165"/>
      <c r="AH243" s="165"/>
      <c r="AI243" s="165"/>
      <c r="AJ243" s="165"/>
      <c r="AK243" s="165"/>
      <c r="AL243" s="165"/>
      <c r="AM243" s="165"/>
      <c r="AN243" s="165"/>
      <c r="AO243" s="165"/>
      <c r="AP243" s="165"/>
      <c r="AQ243" s="165"/>
      <c r="AR243" s="165"/>
      <c r="AS243" s="165"/>
      <c r="AT243" s="165"/>
    </row>
    <row r="244" spans="1:46" s="168" customFormat="1" ht="15.75">
      <c r="A244" s="171" t="str">
        <f>[3]Analiza!A386</f>
        <v>-</v>
      </c>
      <c r="B244" s="171"/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  <c r="AA244" s="171"/>
      <c r="AB244" s="171"/>
      <c r="AC244" s="171"/>
      <c r="AD244" s="171"/>
      <c r="AE244" s="171"/>
      <c r="AF244" s="171"/>
      <c r="AG244" s="171"/>
      <c r="AH244" s="171"/>
      <c r="AI244" s="171"/>
      <c r="AJ244" s="171"/>
      <c r="AK244" s="171"/>
      <c r="AL244" s="171"/>
      <c r="AM244" s="171"/>
      <c r="AN244" s="171"/>
      <c r="AO244" s="171"/>
      <c r="AP244" s="171"/>
      <c r="AQ244" s="171"/>
      <c r="AR244" s="171"/>
      <c r="AS244" s="171"/>
      <c r="AT244" s="171"/>
    </row>
    <row r="245" spans="1:46" s="153" customFormat="1" ht="15.75">
      <c r="A245" s="170" t="str">
        <f ca="1">[3]Analiza!A387</f>
        <v>-Na dan 31.03.2019. godine nije bilo sumljivih i spornih kratkotočnih potraživanja.</v>
      </c>
      <c r="B245" s="170"/>
      <c r="C245" s="170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  <c r="T245" s="170"/>
      <c r="U245" s="170"/>
      <c r="V245" s="170"/>
      <c r="W245" s="170"/>
      <c r="X245" s="170"/>
      <c r="Y245" s="170"/>
      <c r="Z245" s="170"/>
      <c r="AA245" s="170"/>
      <c r="AB245" s="170"/>
      <c r="AC245" s="170"/>
      <c r="AD245" s="170"/>
      <c r="AE245" s="170"/>
      <c r="AF245" s="170"/>
      <c r="AG245" s="170"/>
      <c r="AH245" s="170"/>
      <c r="AI245" s="170"/>
      <c r="AJ245" s="170"/>
      <c r="AK245" s="170"/>
      <c r="AL245" s="170"/>
      <c r="AM245" s="170"/>
      <c r="AN245" s="170"/>
      <c r="AO245" s="170"/>
      <c r="AP245" s="170"/>
      <c r="AQ245" s="170"/>
      <c r="AR245" s="170"/>
      <c r="AS245" s="170"/>
      <c r="AT245" s="170"/>
    </row>
    <row r="246" spans="1:46" s="153" customFormat="1" ht="15.75">
      <c r="A246" s="170"/>
      <c r="B246" s="170"/>
      <c r="C246" s="170"/>
      <c r="D246" s="170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  <c r="R246" s="170"/>
      <c r="S246" s="170"/>
      <c r="T246" s="170"/>
      <c r="U246" s="170"/>
      <c r="V246" s="170"/>
      <c r="W246" s="170"/>
      <c r="X246" s="170"/>
      <c r="Y246" s="170"/>
      <c r="Z246" s="170"/>
      <c r="AA246" s="170"/>
      <c r="AB246" s="170"/>
      <c r="AC246" s="170"/>
      <c r="AD246" s="170"/>
      <c r="AE246" s="170"/>
      <c r="AF246" s="170"/>
      <c r="AG246" s="170"/>
      <c r="AH246" s="170"/>
      <c r="AI246" s="170"/>
      <c r="AJ246" s="170"/>
      <c r="AK246" s="170"/>
      <c r="AL246" s="170"/>
      <c r="AM246" s="170"/>
      <c r="AN246" s="170"/>
      <c r="AO246" s="170"/>
      <c r="AP246" s="170"/>
      <c r="AQ246" s="170"/>
      <c r="AR246" s="170"/>
      <c r="AS246" s="170"/>
      <c r="AT246" s="170"/>
    </row>
    <row r="247" spans="1:46" s="153" customFormat="1" ht="15.75">
      <c r="A247" s="170"/>
      <c r="B247" s="170"/>
      <c r="C247" s="170"/>
      <c r="D247" s="170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  <c r="R247" s="170"/>
      <c r="S247" s="170"/>
      <c r="T247" s="170"/>
      <c r="U247" s="170"/>
      <c r="V247" s="170"/>
      <c r="W247" s="170"/>
      <c r="X247" s="170"/>
      <c r="Y247" s="170"/>
      <c r="Z247" s="170"/>
      <c r="AA247" s="170"/>
      <c r="AB247" s="170"/>
      <c r="AC247" s="170"/>
      <c r="AD247" s="170"/>
      <c r="AE247" s="170"/>
      <c r="AF247" s="170"/>
      <c r="AG247" s="170"/>
      <c r="AH247" s="170"/>
      <c r="AI247" s="170"/>
      <c r="AJ247" s="170"/>
      <c r="AK247" s="170"/>
      <c r="AL247" s="170"/>
      <c r="AM247" s="170"/>
      <c r="AN247" s="170"/>
      <c r="AO247" s="170"/>
      <c r="AP247" s="170"/>
      <c r="AQ247" s="170"/>
      <c r="AR247" s="170"/>
      <c r="AS247" s="170"/>
      <c r="AT247" s="170"/>
    </row>
    <row r="248" spans="1:46" s="153" customFormat="1" ht="15.75">
      <c r="A248" s="161" t="str">
        <f>IF([3]UnosPod!A1384="","Nema dodatnih objavljivanja  "&amp;[3]UnosPod!A1387,[3]UnosPod!A1388)</f>
        <v xml:space="preserve">Nema dodatnih objavljivanja  </v>
      </c>
      <c r="B248" s="161"/>
      <c r="C248" s="161"/>
      <c r="D248" s="161"/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  <c r="AA248" s="161"/>
      <c r="AB248" s="161"/>
      <c r="AC248" s="161"/>
      <c r="AD248" s="161"/>
      <c r="AE248" s="161"/>
      <c r="AF248" s="161"/>
      <c r="AG248" s="161"/>
      <c r="AH248" s="161"/>
      <c r="AI248" s="161"/>
      <c r="AJ248" s="161"/>
      <c r="AK248" s="161"/>
      <c r="AL248" s="161"/>
      <c r="AM248" s="161"/>
      <c r="AN248" s="161"/>
      <c r="AO248" s="161"/>
      <c r="AP248" s="161"/>
      <c r="AQ248" s="161"/>
      <c r="AR248" s="161"/>
      <c r="AS248" s="161"/>
      <c r="AT248" s="161"/>
    </row>
    <row r="249" spans="1:46" s="153" customFormat="1" ht="15.75">
      <c r="A249" s="161"/>
      <c r="B249" s="161"/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1"/>
      <c r="AB249" s="161"/>
      <c r="AC249" s="161"/>
      <c r="AD249" s="161"/>
      <c r="AE249" s="161"/>
      <c r="AF249" s="161"/>
      <c r="AG249" s="161"/>
      <c r="AH249" s="161"/>
      <c r="AI249" s="161"/>
      <c r="AJ249" s="161"/>
      <c r="AK249" s="161"/>
      <c r="AL249" s="161"/>
      <c r="AM249" s="161"/>
      <c r="AN249" s="161"/>
      <c r="AO249" s="161"/>
      <c r="AP249" s="161"/>
      <c r="AQ249" s="161"/>
      <c r="AR249" s="161"/>
      <c r="AS249" s="161"/>
      <c r="AT249" s="161"/>
    </row>
    <row r="250" spans="1:46" s="153" customFormat="1" ht="15.75">
      <c r="A250" s="161"/>
      <c r="B250" s="161"/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  <c r="AG250" s="161"/>
      <c r="AH250" s="161"/>
      <c r="AI250" s="161"/>
      <c r="AJ250" s="161"/>
      <c r="AK250" s="161"/>
      <c r="AL250" s="161"/>
      <c r="AM250" s="161"/>
      <c r="AN250" s="161"/>
      <c r="AO250" s="161"/>
      <c r="AP250" s="161"/>
      <c r="AQ250" s="161"/>
      <c r="AR250" s="161"/>
      <c r="AS250" s="161"/>
      <c r="AT250" s="161"/>
    </row>
    <row r="251" spans="1:46" s="153" customFormat="1" ht="15.75">
      <c r="A251" s="155"/>
      <c r="B251" s="155"/>
      <c r="C251" s="155"/>
      <c r="D251" s="155"/>
      <c r="E251" s="155"/>
      <c r="F251" s="155"/>
      <c r="G251" s="155"/>
      <c r="H251" s="155"/>
      <c r="I251" s="155"/>
      <c r="J251" s="155"/>
      <c r="K251" s="155"/>
      <c r="L251" s="155"/>
    </row>
    <row r="252" spans="1:46" s="153" customFormat="1" ht="15.75">
      <c r="A252" s="163"/>
      <c r="B252" s="163" t="s">
        <v>329</v>
      </c>
      <c r="D252" s="155"/>
      <c r="E252" s="155"/>
      <c r="F252" s="155"/>
      <c r="G252" s="155"/>
      <c r="H252" s="155"/>
      <c r="I252" s="155"/>
      <c r="J252" s="155"/>
      <c r="K252" s="155"/>
      <c r="L252" s="155"/>
    </row>
    <row r="253" spans="1:46" s="153" customFormat="1" ht="15.75">
      <c r="A253" s="165" t="str">
        <f ca="1">[3]Analiza!A395</f>
        <v>22.6. -Iskazani iznos gotovine i ekvivalenata gotovine u bilansu stanja na dan 31.03.2019. godine, u iznosu: 46.542 KM, je SMANJENJE za 2.077.876 KM ili 97,8 %, u odnosu na 01.01.2019. godine, ima koeficijent obrtaja 0 i vrijeme vezivanja od 0 dana.</v>
      </c>
      <c r="B253" s="165"/>
      <c r="C253" s="165"/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  <c r="AA253" s="165"/>
      <c r="AB253" s="165"/>
      <c r="AC253" s="165"/>
      <c r="AD253" s="165"/>
      <c r="AE253" s="165"/>
      <c r="AF253" s="165"/>
      <c r="AG253" s="165"/>
      <c r="AH253" s="165"/>
      <c r="AI253" s="165"/>
      <c r="AJ253" s="165"/>
      <c r="AK253" s="165"/>
      <c r="AL253" s="165"/>
      <c r="AM253" s="165"/>
      <c r="AN253" s="165"/>
      <c r="AO253" s="165"/>
      <c r="AP253" s="165"/>
      <c r="AQ253" s="165"/>
      <c r="AR253" s="165"/>
      <c r="AS253" s="165"/>
      <c r="AT253" s="165"/>
    </row>
    <row r="254" spans="1:46" s="153" customFormat="1" ht="15.75">
      <c r="A254" s="165"/>
      <c r="B254" s="165"/>
      <c r="C254" s="165"/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  <c r="AA254" s="165"/>
      <c r="AB254" s="165"/>
      <c r="AC254" s="165"/>
      <c r="AD254" s="165"/>
      <c r="AE254" s="165"/>
      <c r="AF254" s="165"/>
      <c r="AG254" s="165"/>
      <c r="AH254" s="165"/>
      <c r="AI254" s="165"/>
      <c r="AJ254" s="165"/>
      <c r="AK254" s="165"/>
      <c r="AL254" s="165"/>
      <c r="AM254" s="165"/>
      <c r="AN254" s="165"/>
      <c r="AO254" s="165"/>
      <c r="AP254" s="165"/>
      <c r="AQ254" s="165"/>
      <c r="AR254" s="165"/>
      <c r="AS254" s="165"/>
      <c r="AT254" s="165"/>
    </row>
    <row r="255" spans="1:46" s="153" customFormat="1" ht="15.75">
      <c r="A255" s="165"/>
      <c r="B255" s="165"/>
      <c r="C255" s="165"/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  <c r="AA255" s="165"/>
      <c r="AB255" s="165"/>
      <c r="AC255" s="165"/>
      <c r="AD255" s="165"/>
      <c r="AE255" s="165"/>
      <c r="AF255" s="165"/>
      <c r="AG255" s="165"/>
      <c r="AH255" s="165"/>
      <c r="AI255" s="165"/>
      <c r="AJ255" s="165"/>
      <c r="AK255" s="165"/>
      <c r="AL255" s="165"/>
      <c r="AM255" s="165"/>
      <c r="AN255" s="165"/>
      <c r="AO255" s="165"/>
      <c r="AP255" s="165"/>
      <c r="AQ255" s="165"/>
      <c r="AR255" s="165"/>
      <c r="AS255" s="165"/>
      <c r="AT255" s="165"/>
    </row>
    <row r="256" spans="1:46" s="153" customFormat="1" ht="15.75">
      <c r="A256" s="165"/>
      <c r="B256" s="165"/>
      <c r="C256" s="165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  <c r="AA256" s="165"/>
      <c r="AB256" s="165"/>
      <c r="AC256" s="165"/>
      <c r="AD256" s="165"/>
      <c r="AE256" s="165"/>
      <c r="AF256" s="165"/>
      <c r="AG256" s="165"/>
      <c r="AH256" s="165"/>
      <c r="AI256" s="165"/>
      <c r="AJ256" s="165"/>
      <c r="AK256" s="165"/>
      <c r="AL256" s="165"/>
      <c r="AM256" s="165"/>
      <c r="AN256" s="165"/>
      <c r="AO256" s="165"/>
      <c r="AP256" s="165"/>
      <c r="AQ256" s="165"/>
      <c r="AR256" s="165"/>
      <c r="AS256" s="165"/>
      <c r="AT256" s="165"/>
    </row>
    <row r="257" spans="1:46" s="153" customFormat="1" ht="15.75">
      <c r="A257" s="163"/>
      <c r="B257" s="163"/>
      <c r="D257" s="155"/>
      <c r="E257" s="155"/>
      <c r="F257" s="155"/>
      <c r="G257" s="155"/>
      <c r="H257" s="155"/>
      <c r="I257" s="155"/>
      <c r="J257" s="155"/>
      <c r="K257" s="155"/>
      <c r="L257" s="155"/>
    </row>
    <row r="258" spans="1:46" s="153" customFormat="1" ht="15.75">
      <c r="A258" s="163"/>
      <c r="B258" s="163" t="s">
        <v>330</v>
      </c>
      <c r="D258" s="155"/>
      <c r="E258" s="155"/>
      <c r="F258" s="155"/>
      <c r="G258" s="155"/>
      <c r="H258" s="155"/>
      <c r="I258" s="155"/>
      <c r="J258" s="155"/>
      <c r="K258" s="155"/>
      <c r="L258" s="155"/>
    </row>
    <row r="259" spans="1:46" s="153" customFormat="1" ht="15.75">
      <c r="A259" s="163"/>
      <c r="B259" s="155"/>
      <c r="C259" s="163"/>
      <c r="D259" s="155"/>
      <c r="E259" s="155"/>
      <c r="F259" s="155"/>
      <c r="G259" s="155"/>
      <c r="H259" s="155"/>
      <c r="I259" s="155"/>
      <c r="J259" s="155"/>
      <c r="K259" s="155"/>
      <c r="L259" s="155"/>
    </row>
    <row r="260" spans="1:46" s="153" customFormat="1" ht="15.75">
      <c r="A260" s="155" t="s">
        <v>331</v>
      </c>
      <c r="B260" s="155"/>
      <c r="D260" s="155"/>
      <c r="E260" s="155"/>
      <c r="F260" s="155"/>
      <c r="G260" s="155"/>
      <c r="H260" s="155"/>
      <c r="I260" s="155"/>
      <c r="J260" s="155"/>
      <c r="K260" s="155"/>
      <c r="L260" s="155"/>
    </row>
    <row r="261" spans="1:46" s="153" customFormat="1" ht="15.75">
      <c r="A261" s="155" t="s">
        <v>332</v>
      </c>
      <c r="B261" s="155"/>
      <c r="C261" s="155"/>
      <c r="D261" s="155"/>
      <c r="E261" s="155"/>
      <c r="F261" s="155"/>
      <c r="G261" s="155"/>
      <c r="H261" s="155"/>
      <c r="I261" s="155"/>
      <c r="J261" s="155"/>
      <c r="K261" s="155"/>
      <c r="L261" s="155"/>
    </row>
    <row r="262" spans="1:46" s="153" customFormat="1" ht="15.75">
      <c r="A262" s="155" t="str">
        <f ca="1">"Na dan "&amp;[3]Baza!C13&amp;PoslGod&amp;". godine"</f>
        <v>Na dan 31.03.20192019. godine</v>
      </c>
      <c r="B262" s="155"/>
      <c r="C262" s="155"/>
      <c r="D262" s="155"/>
      <c r="E262" s="155"/>
      <c r="F262" s="155"/>
      <c r="G262" s="155"/>
      <c r="H262" s="155"/>
      <c r="I262" s="155"/>
      <c r="J262" s="155"/>
      <c r="K262" s="155"/>
      <c r="L262" s="155"/>
    </row>
    <row r="263" spans="1:46" s="153" customFormat="1" ht="15.75">
      <c r="A263" s="155"/>
      <c r="B263" s="155"/>
      <c r="C263" s="155"/>
      <c r="D263" s="155"/>
      <c r="E263" s="155"/>
      <c r="F263" s="155"/>
      <c r="G263" s="155"/>
      <c r="H263" s="155" t="str">
        <f>IF(([3]B.Stanja!AR59+[3]B.Stanja!AR129)=0," - nije bilo dugoročnih razgraničenja"," - dugoročna razgraničenja iznose: "&amp;TEXT([3]B.Stanja!AR168+[3]B.Stanja!AR129,"#.## [$KM-141A]")&amp;", ")</f>
        <v xml:space="preserve"> - nije bilo dugoročnih razgraničenja</v>
      </c>
      <c r="I263" s="155"/>
      <c r="J263" s="155"/>
      <c r="K263" s="155"/>
      <c r="L263" s="155"/>
    </row>
    <row r="264" spans="1:46" s="153" customFormat="1" ht="15.75">
      <c r="A264" s="155"/>
      <c r="B264" s="155"/>
      <c r="C264" s="155"/>
      <c r="D264" s="155"/>
      <c r="E264" s="155"/>
      <c r="F264" s="155"/>
      <c r="G264" s="155"/>
      <c r="H264" s="155" t="str">
        <f>IF([3]B.Stanja!AR89=0," - nije bilo kratkoročnih razgraničenja"," - kratkoročna razgraničenja iznose: "&amp;TEXT([3]B.Stanja!AR89,"#.## [$KM-141A]")&amp;" , ")</f>
        <v xml:space="preserve"> - nije bilo kratkoročnih razgraničenja</v>
      </c>
      <c r="I264" s="155"/>
      <c r="J264" s="155"/>
      <c r="K264" s="155"/>
      <c r="L264" s="155"/>
    </row>
    <row r="265" spans="1:46" s="153" customFormat="1" ht="15.75"/>
    <row r="266" spans="1:46" s="153" customFormat="1" ht="15.75">
      <c r="A266" s="163"/>
      <c r="B266" s="163" t="s">
        <v>333</v>
      </c>
      <c r="D266" s="155"/>
      <c r="E266" s="155"/>
      <c r="F266" s="155"/>
      <c r="G266" s="155"/>
      <c r="H266" s="155"/>
      <c r="I266" s="155"/>
      <c r="J266" s="155"/>
      <c r="K266" s="155"/>
      <c r="L266" s="155"/>
    </row>
    <row r="267" spans="1:46" s="153" customFormat="1" ht="15.75">
      <c r="A267" s="165" t="str">
        <f ca="1">[3]Analiza!A571</f>
        <v xml:space="preserve">Kapital društva (vlastita sredstva) na dan 31.03.2019. godine,  iznosi: 50.651.103 KM, što je u odnosu na stanje početkom godine, POVEĆANJE za 23.987.936 KM ili 90 %. </v>
      </c>
      <c r="B267" s="165"/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</row>
    <row r="268" spans="1:46" s="153" customFormat="1" ht="15.75">
      <c r="A268" s="165"/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</row>
    <row r="269" spans="1:46" s="153" customFormat="1" ht="15.75">
      <c r="A269" s="165"/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</row>
    <row r="270" spans="1:46" s="153" customFormat="1" ht="15.75">
      <c r="A270" s="165" t="str">
        <f>[3]Analiza!A576</f>
        <v>Najveća stavka u kapitalu nalazi se na kontu 300, AOP 103 -Dionički kapital, u iznosu od: 79.390.428 KM.</v>
      </c>
      <c r="B270" s="165"/>
      <c r="C270" s="165"/>
      <c r="D270" s="165"/>
      <c r="E270" s="165"/>
      <c r="F270" s="165"/>
      <c r="G270" s="165"/>
      <c r="H270" s="165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  <c r="Y270" s="165"/>
      <c r="Z270" s="165"/>
      <c r="AA270" s="165"/>
      <c r="AB270" s="165"/>
      <c r="AC270" s="165"/>
      <c r="AD270" s="165"/>
      <c r="AE270" s="165"/>
      <c r="AF270" s="165"/>
      <c r="AG270" s="165"/>
      <c r="AH270" s="165"/>
      <c r="AI270" s="165"/>
      <c r="AJ270" s="165"/>
      <c r="AK270" s="165"/>
      <c r="AL270" s="165"/>
      <c r="AM270" s="165"/>
      <c r="AN270" s="165"/>
      <c r="AO270" s="165"/>
      <c r="AP270" s="165"/>
      <c r="AQ270" s="165"/>
      <c r="AR270" s="165"/>
      <c r="AS270" s="165"/>
      <c r="AT270" s="165"/>
    </row>
    <row r="271" spans="1:46" s="153" customFormat="1" ht="15.75">
      <c r="A271" s="165"/>
      <c r="B271" s="165"/>
      <c r="C271" s="165"/>
      <c r="D271" s="165"/>
      <c r="E271" s="165"/>
      <c r="F271" s="165"/>
      <c r="G271" s="165"/>
      <c r="H271" s="165"/>
      <c r="I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  <c r="W271" s="165"/>
      <c r="X271" s="165"/>
      <c r="Y271" s="165"/>
      <c r="Z271" s="165"/>
      <c r="AA271" s="165"/>
      <c r="AB271" s="165"/>
      <c r="AC271" s="165"/>
      <c r="AD271" s="165"/>
      <c r="AE271" s="165"/>
      <c r="AF271" s="165"/>
      <c r="AG271" s="165"/>
      <c r="AH271" s="165"/>
      <c r="AI271" s="165"/>
      <c r="AJ271" s="165"/>
      <c r="AK271" s="165"/>
      <c r="AL271" s="165"/>
      <c r="AM271" s="165"/>
      <c r="AN271" s="165"/>
      <c r="AO271" s="165"/>
      <c r="AP271" s="165"/>
      <c r="AQ271" s="165"/>
      <c r="AR271" s="165"/>
      <c r="AS271" s="165"/>
      <c r="AT271" s="165"/>
    </row>
    <row r="272" spans="1:46" s="168" customFormat="1" ht="15.75">
      <c r="A272" s="171" t="str">
        <f>[3]Analiza!A578</f>
        <v>U odnosu na stanje početkom godine, ova  pozicija ima POVEĆANJE, za  KM ili 0 %.</v>
      </c>
      <c r="B272" s="171"/>
      <c r="C272" s="171"/>
      <c r="D272" s="171"/>
      <c r="E272" s="171"/>
      <c r="F272" s="171"/>
      <c r="G272" s="171"/>
      <c r="H272" s="171"/>
      <c r="I272" s="171"/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1"/>
      <c r="AK272" s="171"/>
      <c r="AL272" s="171"/>
      <c r="AM272" s="171"/>
      <c r="AN272" s="171"/>
      <c r="AO272" s="171"/>
      <c r="AP272" s="171"/>
      <c r="AQ272" s="171"/>
      <c r="AR272" s="171"/>
      <c r="AS272" s="171"/>
      <c r="AT272" s="171"/>
    </row>
    <row r="273" spans="1:46" s="168" customFormat="1" ht="15.75">
      <c r="A273" s="165" t="str">
        <f>[3]Analiza!A579</f>
        <v xml:space="preserve">Druga po veličini stavka u kapitalu nalazi se na kontu: dio 33, AOP 116 -Nerealizovani gubici, u iznosu od: 11.861.588 KM. </v>
      </c>
      <c r="B273" s="165"/>
      <c r="C273" s="165"/>
      <c r="D273" s="165"/>
      <c r="E273" s="165"/>
      <c r="F273" s="165"/>
      <c r="G273" s="165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5"/>
      <c r="Y273" s="165"/>
      <c r="Z273" s="165"/>
      <c r="AA273" s="165"/>
      <c r="AB273" s="165"/>
      <c r="AC273" s="165"/>
      <c r="AD273" s="165"/>
      <c r="AE273" s="165"/>
      <c r="AF273" s="165"/>
      <c r="AG273" s="165"/>
      <c r="AH273" s="165"/>
      <c r="AI273" s="165"/>
      <c r="AJ273" s="165"/>
      <c r="AK273" s="165"/>
      <c r="AL273" s="165"/>
      <c r="AM273" s="165"/>
      <c r="AN273" s="165"/>
      <c r="AO273" s="165"/>
      <c r="AP273" s="165"/>
      <c r="AQ273" s="165"/>
      <c r="AR273" s="165"/>
      <c r="AS273" s="165"/>
      <c r="AT273" s="165"/>
    </row>
    <row r="274" spans="1:46" s="168" customFormat="1" ht="15.75">
      <c r="A274" s="165"/>
      <c r="B274" s="165"/>
      <c r="C274" s="165"/>
      <c r="D274" s="165"/>
      <c r="E274" s="165"/>
      <c r="F274" s="165"/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  <c r="Z274" s="165"/>
      <c r="AA274" s="165"/>
      <c r="AB274" s="165"/>
      <c r="AC274" s="165"/>
      <c r="AD274" s="165"/>
      <c r="AE274" s="165"/>
      <c r="AF274" s="165"/>
      <c r="AG274" s="165"/>
      <c r="AH274" s="165"/>
      <c r="AI274" s="165"/>
      <c r="AJ274" s="165"/>
      <c r="AK274" s="165"/>
      <c r="AL274" s="165"/>
      <c r="AM274" s="165"/>
      <c r="AN274" s="165"/>
      <c r="AO274" s="165"/>
      <c r="AP274" s="165"/>
      <c r="AQ274" s="165"/>
      <c r="AR274" s="165"/>
      <c r="AS274" s="165"/>
      <c r="AT274" s="165"/>
    </row>
    <row r="275" spans="1:46" s="168" customFormat="1" ht="15.75">
      <c r="A275" s="171" t="str">
        <f>[3]Analiza!A581</f>
        <v>U odnosu na stanje početkom godine, ova  pozicija ima POVEĆANJE, za 1.144.602 KM ili 10,7 %.</v>
      </c>
      <c r="B275" s="171"/>
      <c r="C275" s="171"/>
      <c r="D275" s="171"/>
      <c r="E275" s="171"/>
      <c r="F275" s="171"/>
      <c r="G275" s="171"/>
      <c r="H275" s="171"/>
      <c r="I275" s="171"/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71"/>
      <c r="AI275" s="171"/>
      <c r="AJ275" s="171"/>
      <c r="AK275" s="171"/>
      <c r="AL275" s="171"/>
      <c r="AM275" s="171"/>
      <c r="AN275" s="171"/>
      <c r="AO275" s="171"/>
      <c r="AP275" s="171"/>
      <c r="AQ275" s="171"/>
      <c r="AR275" s="171"/>
      <c r="AS275" s="171"/>
      <c r="AT275" s="171"/>
    </row>
    <row r="276" spans="1:46" s="153" customFormat="1" ht="15.75"/>
    <row r="277" spans="1:46" s="153" customFormat="1" ht="15.75">
      <c r="B277" s="163" t="s">
        <v>334</v>
      </c>
    </row>
    <row r="278" spans="1:46" s="153" customFormat="1" ht="15.75">
      <c r="A278" s="165" t="str">
        <f ca="1">[3]Analiza!A584</f>
        <v xml:space="preserve">Obaveze društva (zaduženost) na dan 31.03.2019. godine,  iznose: 70.431 KM, što je u odnosu na stanje početkom godine POVEĆANJE za 6.849 KM ili 10,8 %. </v>
      </c>
      <c r="B278" s="165"/>
      <c r="C278" s="165"/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  <c r="AA278" s="165"/>
      <c r="AB278" s="165"/>
      <c r="AC278" s="165"/>
      <c r="AD278" s="165"/>
      <c r="AE278" s="165"/>
      <c r="AF278" s="165"/>
      <c r="AG278" s="165"/>
      <c r="AH278" s="165"/>
      <c r="AI278" s="165"/>
      <c r="AJ278" s="165"/>
      <c r="AK278" s="165"/>
      <c r="AL278" s="165"/>
      <c r="AM278" s="165"/>
      <c r="AN278" s="165"/>
      <c r="AO278" s="165"/>
      <c r="AP278" s="165"/>
      <c r="AQ278" s="165"/>
      <c r="AR278" s="165"/>
      <c r="AS278" s="165"/>
      <c r="AT278" s="165"/>
    </row>
    <row r="279" spans="1:46" s="153" customFormat="1" ht="15.75">
      <c r="A279" s="165"/>
      <c r="B279" s="165"/>
      <c r="C279" s="165"/>
      <c r="D279" s="165"/>
      <c r="E279" s="165"/>
      <c r="F279" s="165"/>
      <c r="G279" s="165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5"/>
      <c r="Z279" s="165"/>
      <c r="AA279" s="165"/>
      <c r="AB279" s="165"/>
      <c r="AC279" s="165"/>
      <c r="AD279" s="165"/>
      <c r="AE279" s="165"/>
      <c r="AF279" s="165"/>
      <c r="AG279" s="165"/>
      <c r="AH279" s="165"/>
      <c r="AI279" s="165"/>
      <c r="AJ279" s="165"/>
      <c r="AK279" s="165"/>
      <c r="AL279" s="165"/>
      <c r="AM279" s="165"/>
      <c r="AN279" s="165"/>
      <c r="AO279" s="165"/>
      <c r="AP279" s="165"/>
      <c r="AQ279" s="165"/>
      <c r="AR279" s="165"/>
      <c r="AS279" s="165"/>
      <c r="AT279" s="165"/>
    </row>
    <row r="280" spans="1:46" s="153" customFormat="1" ht="15.75">
      <c r="A280" s="165"/>
      <c r="B280" s="165"/>
      <c r="C280" s="165"/>
      <c r="D280" s="165"/>
      <c r="E280" s="165"/>
      <c r="F280" s="165"/>
      <c r="G280" s="165"/>
      <c r="H280" s="165"/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  <c r="Y280" s="165"/>
      <c r="Z280" s="165"/>
      <c r="AA280" s="165"/>
      <c r="AB280" s="165"/>
      <c r="AC280" s="165"/>
      <c r="AD280" s="165"/>
      <c r="AE280" s="165"/>
      <c r="AF280" s="165"/>
      <c r="AG280" s="165"/>
      <c r="AH280" s="165"/>
      <c r="AI280" s="165"/>
      <c r="AJ280" s="165"/>
      <c r="AK280" s="165"/>
      <c r="AL280" s="165"/>
      <c r="AM280" s="165"/>
      <c r="AN280" s="165"/>
      <c r="AO280" s="165"/>
      <c r="AP280" s="165"/>
      <c r="AQ280" s="165"/>
      <c r="AR280" s="165"/>
      <c r="AS280" s="165"/>
      <c r="AT280" s="165"/>
    </row>
    <row r="281" spans="1:46" s="168" customFormat="1" ht="15.75">
      <c r="A281" s="170" t="str">
        <f>[3]Analiza!A589</f>
        <v>2.4.1. -Najveće obaveze evidentirane su na kontu 432, AOP 152 -Dobavljači u zemlji, u iznosu od: 66.033 KM, što je 93,8% ukupnih obaveza i 0,1% ukupno raspoloživih sredstava.</v>
      </c>
      <c r="B281" s="170"/>
      <c r="C281" s="170"/>
      <c r="D281" s="170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70"/>
      <c r="W281" s="170"/>
      <c r="X281" s="170"/>
      <c r="Y281" s="170"/>
      <c r="Z281" s="170"/>
      <c r="AA281" s="170"/>
      <c r="AB281" s="170"/>
      <c r="AC281" s="170"/>
      <c r="AD281" s="170"/>
      <c r="AE281" s="170"/>
      <c r="AF281" s="170"/>
      <c r="AG281" s="170"/>
      <c r="AH281" s="170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</row>
    <row r="282" spans="1:46" s="168" customFormat="1" ht="15.75">
      <c r="A282" s="170"/>
      <c r="B282" s="170"/>
      <c r="C282" s="170"/>
      <c r="D282" s="170"/>
      <c r="E282" s="170"/>
      <c r="F282" s="170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70"/>
      <c r="W282" s="170"/>
      <c r="X282" s="170"/>
      <c r="Y282" s="170"/>
      <c r="Z282" s="170"/>
      <c r="AA282" s="170"/>
      <c r="AB282" s="170"/>
      <c r="AC282" s="170"/>
      <c r="AD282" s="170"/>
      <c r="AE282" s="170"/>
      <c r="AF282" s="170"/>
      <c r="AG282" s="170"/>
      <c r="AH282" s="170"/>
      <c r="AI282" s="170"/>
      <c r="AJ282" s="170"/>
      <c r="AK282" s="170"/>
      <c r="AL282" s="170"/>
      <c r="AM282" s="170"/>
      <c r="AN282" s="170"/>
      <c r="AO282" s="170"/>
      <c r="AP282" s="170"/>
      <c r="AQ282" s="170"/>
      <c r="AR282" s="170"/>
      <c r="AS282" s="170"/>
      <c r="AT282" s="170"/>
    </row>
    <row r="283" spans="1:46" s="168" customFormat="1" ht="15.75">
      <c r="A283" s="171" t="str">
        <f>[3]Analiza!A591</f>
        <v>U odnosu na stanje početkom godine, ove obaveze imaju POVEĆANJE, za 7.027 KM ili 11,9 %.</v>
      </c>
      <c r="B283" s="171"/>
      <c r="C283" s="171"/>
      <c r="D283" s="171"/>
      <c r="E283" s="171"/>
      <c r="F283" s="171"/>
      <c r="G283" s="171"/>
      <c r="H283" s="171"/>
      <c r="I283" s="171"/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1"/>
      <c r="AE283" s="171"/>
      <c r="AF283" s="171"/>
      <c r="AG283" s="171"/>
      <c r="AH283" s="171"/>
      <c r="AI283" s="171"/>
      <c r="AJ283" s="171"/>
      <c r="AK283" s="171"/>
      <c r="AL283" s="171"/>
      <c r="AM283" s="171"/>
      <c r="AN283" s="171"/>
      <c r="AO283" s="171"/>
      <c r="AP283" s="171"/>
      <c r="AQ283" s="171"/>
      <c r="AR283" s="171"/>
      <c r="AS283" s="171"/>
      <c r="AT283" s="171"/>
    </row>
    <row r="284" spans="1:46" s="153" customFormat="1" ht="15.75">
      <c r="A284" s="170" t="str">
        <f>[3]Analiza!A592</f>
        <v>2.4.2. -Na drugom mjestu po veličini su obaveze iskazane na kontu: 450+451+452, AOP 157 -Obaveze po osnovu plaća i naknada plaća, u iznosu od: 4.398 KM, što je 6,2% ukupnih obaveza i 0% ukupno raspoloživih sredstava.</v>
      </c>
      <c r="B284" s="170"/>
      <c r="C284" s="170"/>
      <c r="D284" s="170"/>
      <c r="E284" s="170"/>
      <c r="F284" s="170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70"/>
      <c r="AA284" s="170"/>
      <c r="AB284" s="170"/>
      <c r="AC284" s="170"/>
      <c r="AD284" s="170"/>
      <c r="AE284" s="170"/>
      <c r="AF284" s="170"/>
      <c r="AG284" s="170"/>
      <c r="AH284" s="170"/>
      <c r="AI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170"/>
      <c r="AT284" s="170"/>
    </row>
    <row r="285" spans="1:46" s="153" customFormat="1" ht="15.75">
      <c r="A285" s="170"/>
      <c r="B285" s="170"/>
      <c r="C285" s="170"/>
      <c r="D285" s="170"/>
      <c r="E285" s="170"/>
      <c r="F285" s="170"/>
      <c r="G285" s="170"/>
      <c r="H285" s="170"/>
      <c r="I285" s="170"/>
      <c r="J285" s="170"/>
      <c r="K285" s="170"/>
      <c r="L285" s="170"/>
      <c r="M285" s="170"/>
      <c r="N285" s="170"/>
      <c r="O285" s="170"/>
      <c r="P285" s="170"/>
      <c r="Q285" s="170"/>
      <c r="R285" s="170"/>
      <c r="S285" s="170"/>
      <c r="T285" s="170"/>
      <c r="U285" s="170"/>
      <c r="V285" s="170"/>
      <c r="W285" s="170"/>
      <c r="X285" s="170"/>
      <c r="Y285" s="170"/>
      <c r="Z285" s="170"/>
      <c r="AA285" s="170"/>
      <c r="AB285" s="170"/>
      <c r="AC285" s="170"/>
      <c r="AD285" s="170"/>
      <c r="AE285" s="170"/>
      <c r="AF285" s="170"/>
      <c r="AG285" s="170"/>
      <c r="AH285" s="170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</row>
    <row r="286" spans="1:46" s="153" customFormat="1" ht="15.75">
      <c r="A286" s="171" t="str">
        <f>[3]Analiza!A594</f>
        <v>U odnosu na stanje početkom godine, ove obaveze imaju SMANJENJE, za 178 KM ili 3,9 %.</v>
      </c>
      <c r="B286" s="171"/>
      <c r="C286" s="171"/>
      <c r="D286" s="171"/>
      <c r="E286" s="171"/>
      <c r="F286" s="171"/>
      <c r="G286" s="171"/>
      <c r="H286" s="171"/>
      <c r="I286" s="171"/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1"/>
      <c r="AA286" s="171"/>
      <c r="AB286" s="171"/>
      <c r="AC286" s="171"/>
      <c r="AD286" s="171"/>
      <c r="AE286" s="171"/>
      <c r="AF286" s="171"/>
      <c r="AG286" s="171"/>
      <c r="AH286" s="171"/>
      <c r="AI286" s="171"/>
      <c r="AJ286" s="171"/>
      <c r="AK286" s="171"/>
      <c r="AL286" s="171"/>
      <c r="AM286" s="171"/>
      <c r="AN286" s="171"/>
      <c r="AO286" s="171"/>
      <c r="AP286" s="171"/>
      <c r="AQ286" s="171"/>
      <c r="AR286" s="171"/>
      <c r="AS286" s="171"/>
      <c r="AT286" s="171"/>
    </row>
    <row r="287" spans="1:46" s="153" customFormat="1" ht="15.75">
      <c r="A287" s="170"/>
      <c r="B287" s="170"/>
      <c r="C287" s="170"/>
      <c r="D287" s="170"/>
      <c r="E287" s="170"/>
      <c r="F287" s="170"/>
      <c r="G287" s="170"/>
      <c r="H287" s="170"/>
      <c r="I287" s="170"/>
      <c r="J287" s="170"/>
      <c r="K287" s="170"/>
      <c r="L287" s="170"/>
      <c r="M287" s="170"/>
      <c r="N287" s="170"/>
      <c r="O287" s="170"/>
      <c r="P287" s="170"/>
      <c r="Q287" s="170"/>
      <c r="R287" s="170"/>
      <c r="S287" s="170"/>
      <c r="T287" s="170"/>
      <c r="U287" s="170"/>
      <c r="V287" s="170"/>
      <c r="W287" s="170"/>
      <c r="X287" s="170"/>
      <c r="Y287" s="170"/>
      <c r="Z287" s="170"/>
      <c r="AA287" s="170"/>
      <c r="AB287" s="170"/>
      <c r="AC287" s="170"/>
      <c r="AD287" s="170"/>
      <c r="AE287" s="170"/>
      <c r="AF287" s="170"/>
      <c r="AG287" s="170"/>
      <c r="AH287" s="170"/>
      <c r="AI287" s="170"/>
      <c r="AJ287" s="170"/>
      <c r="AK287" s="170"/>
      <c r="AL287" s="170"/>
      <c r="AM287" s="170"/>
      <c r="AN287" s="170"/>
      <c r="AO287" s="170"/>
      <c r="AP287" s="170"/>
      <c r="AQ287" s="170"/>
      <c r="AR287" s="170"/>
      <c r="AS287" s="170"/>
      <c r="AT287" s="170"/>
    </row>
    <row r="288" spans="1:46" s="153" customFormat="1" ht="15.75">
      <c r="A288" s="170"/>
      <c r="B288" s="170"/>
      <c r="C288" s="170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0"/>
      <c r="V288" s="170"/>
      <c r="W288" s="170"/>
      <c r="X288" s="170"/>
      <c r="Y288" s="170"/>
      <c r="Z288" s="170"/>
      <c r="AA288" s="170"/>
      <c r="AB288" s="170"/>
      <c r="AC288" s="170"/>
      <c r="AD288" s="170"/>
      <c r="AE288" s="170"/>
      <c r="AF288" s="170"/>
      <c r="AG288" s="170"/>
      <c r="AH288" s="170"/>
      <c r="AI288" s="170"/>
      <c r="AJ288" s="170"/>
      <c r="AK288" s="170"/>
      <c r="AL288" s="170"/>
      <c r="AM288" s="170"/>
      <c r="AN288" s="170"/>
      <c r="AO288" s="170"/>
      <c r="AP288" s="170"/>
      <c r="AQ288" s="170"/>
      <c r="AR288" s="170"/>
      <c r="AS288" s="170"/>
      <c r="AT288" s="170"/>
    </row>
    <row r="289" spans="1:46" s="153" customFormat="1" ht="15.75">
      <c r="A289" s="171"/>
      <c r="B289" s="171"/>
      <c r="C289" s="171"/>
      <c r="D289" s="171"/>
      <c r="E289" s="171"/>
      <c r="F289" s="171"/>
      <c r="G289" s="171"/>
      <c r="H289" s="171"/>
      <c r="I289" s="171"/>
      <c r="J289" s="171"/>
      <c r="K289" s="171"/>
      <c r="L289" s="171"/>
      <c r="M289" s="171"/>
      <c r="N289" s="171"/>
      <c r="O289" s="171"/>
      <c r="P289" s="171"/>
      <c r="Q289" s="171"/>
      <c r="R289" s="171"/>
      <c r="S289" s="171"/>
      <c r="T289" s="171"/>
      <c r="U289" s="171"/>
      <c r="V289" s="171"/>
      <c r="W289" s="171"/>
      <c r="X289" s="171"/>
      <c r="Y289" s="171"/>
      <c r="Z289" s="171"/>
      <c r="AA289" s="171"/>
      <c r="AB289" s="171"/>
      <c r="AC289" s="171"/>
      <c r="AD289" s="171"/>
      <c r="AE289" s="171"/>
      <c r="AF289" s="171"/>
      <c r="AG289" s="171"/>
      <c r="AH289" s="171"/>
      <c r="AI289" s="171"/>
      <c r="AJ289" s="171"/>
      <c r="AK289" s="171"/>
      <c r="AL289" s="171"/>
      <c r="AM289" s="171"/>
      <c r="AN289" s="171"/>
      <c r="AO289" s="171"/>
      <c r="AP289" s="171"/>
      <c r="AQ289" s="171"/>
      <c r="AR289" s="171"/>
      <c r="AS289" s="171"/>
      <c r="AT289" s="171"/>
    </row>
    <row r="290" spans="1:46" s="153" customFormat="1" ht="15.75">
      <c r="A290" s="170"/>
      <c r="B290" s="170"/>
      <c r="C290" s="170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70"/>
      <c r="P290" s="170"/>
      <c r="Q290" s="170"/>
      <c r="R290" s="170"/>
      <c r="S290" s="170"/>
      <c r="T290" s="170"/>
      <c r="U290" s="170"/>
      <c r="V290" s="170"/>
      <c r="W290" s="170"/>
      <c r="X290" s="170"/>
      <c r="Y290" s="170"/>
      <c r="Z290" s="170"/>
      <c r="AA290" s="170"/>
      <c r="AB290" s="170"/>
      <c r="AC290" s="170"/>
      <c r="AD290" s="170"/>
      <c r="AE290" s="170"/>
      <c r="AF290" s="170"/>
      <c r="AG290" s="170"/>
      <c r="AH290" s="170"/>
      <c r="AI290" s="170"/>
      <c r="AJ290" s="170"/>
      <c r="AK290" s="170"/>
      <c r="AL290" s="170"/>
      <c r="AM290" s="170"/>
      <c r="AN290" s="170"/>
      <c r="AO290" s="170"/>
      <c r="AP290" s="170"/>
      <c r="AQ290" s="170"/>
      <c r="AR290" s="170"/>
      <c r="AS290" s="170"/>
      <c r="AT290" s="170"/>
    </row>
    <row r="291" spans="1:46" s="153" customFormat="1" ht="15.75">
      <c r="A291" s="170"/>
      <c r="B291" s="170"/>
      <c r="C291" s="170"/>
      <c r="D291" s="170"/>
      <c r="E291" s="170"/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0"/>
      <c r="R291" s="170"/>
      <c r="S291" s="170"/>
      <c r="T291" s="170"/>
      <c r="U291" s="170"/>
      <c r="V291" s="170"/>
      <c r="W291" s="170"/>
      <c r="X291" s="170"/>
      <c r="Y291" s="170"/>
      <c r="Z291" s="170"/>
      <c r="AA291" s="170"/>
      <c r="AB291" s="170"/>
      <c r="AC291" s="170"/>
      <c r="AD291" s="170"/>
      <c r="AE291" s="170"/>
      <c r="AF291" s="170"/>
      <c r="AG291" s="170"/>
      <c r="AH291" s="170"/>
      <c r="AI291" s="170"/>
      <c r="AJ291" s="170"/>
      <c r="AK291" s="170"/>
      <c r="AL291" s="170"/>
      <c r="AM291" s="170"/>
      <c r="AN291" s="170"/>
      <c r="AO291" s="170"/>
      <c r="AP291" s="170"/>
      <c r="AQ291" s="170"/>
      <c r="AR291" s="170"/>
      <c r="AS291" s="170"/>
      <c r="AT291" s="170"/>
    </row>
    <row r="292" spans="1:46" s="153" customFormat="1" ht="15.75">
      <c r="A292" s="171"/>
      <c r="B292" s="171"/>
      <c r="C292" s="171"/>
      <c r="D292" s="171"/>
      <c r="E292" s="171"/>
      <c r="F292" s="171"/>
      <c r="G292" s="171"/>
      <c r="H292" s="171"/>
      <c r="I292" s="171"/>
      <c r="J292" s="171"/>
      <c r="K292" s="171"/>
      <c r="L292" s="171"/>
      <c r="M292" s="171"/>
      <c r="N292" s="171"/>
      <c r="O292" s="171"/>
      <c r="P292" s="171"/>
      <c r="Q292" s="171"/>
      <c r="R292" s="171"/>
      <c r="S292" s="171"/>
      <c r="T292" s="171"/>
      <c r="U292" s="171"/>
      <c r="V292" s="171"/>
      <c r="W292" s="171"/>
      <c r="X292" s="171"/>
      <c r="Y292" s="171"/>
      <c r="Z292" s="171"/>
      <c r="AA292" s="171"/>
      <c r="AB292" s="171"/>
      <c r="AC292" s="171"/>
      <c r="AD292" s="171"/>
      <c r="AE292" s="171"/>
      <c r="AF292" s="171"/>
      <c r="AG292" s="171"/>
      <c r="AH292" s="171"/>
      <c r="AI292" s="171"/>
      <c r="AJ292" s="171"/>
      <c r="AK292" s="171"/>
      <c r="AL292" s="171"/>
      <c r="AM292" s="171"/>
      <c r="AN292" s="171"/>
      <c r="AO292" s="171"/>
      <c r="AP292" s="171"/>
      <c r="AQ292" s="171"/>
      <c r="AR292" s="171"/>
      <c r="AS292" s="171"/>
      <c r="AT292" s="171"/>
    </row>
    <row r="293" spans="1:46" s="153" customFormat="1" ht="15.75"/>
    <row r="294" spans="1:46" s="151" customFormat="1" ht="18.75">
      <c r="A294" s="148"/>
      <c r="B294" s="148"/>
      <c r="C294" s="164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  <c r="Y294" s="149"/>
      <c r="Z294" s="149"/>
      <c r="AA294" s="149"/>
      <c r="AB294" s="149"/>
      <c r="AC294" s="149"/>
      <c r="AD294" s="149"/>
      <c r="AE294" s="149"/>
      <c r="AF294" s="149"/>
      <c r="AG294" s="149"/>
      <c r="AH294" s="149"/>
      <c r="AI294" s="149"/>
      <c r="AJ294" s="149"/>
      <c r="AK294" s="149"/>
      <c r="AL294" s="149"/>
      <c r="AM294" s="149"/>
      <c r="AN294" s="149"/>
      <c r="AO294" s="149"/>
      <c r="AP294" s="149"/>
      <c r="AQ294" s="149"/>
      <c r="AR294" s="149"/>
      <c r="AS294" s="149"/>
      <c r="AT294" s="149"/>
    </row>
    <row r="295" spans="1:46" s="151" customFormat="1"/>
    <row r="296" spans="1:46" s="169" customFormat="1" ht="15.75">
      <c r="A296" s="165"/>
      <c r="B296" s="165"/>
      <c r="C296" s="165"/>
      <c r="D296" s="165"/>
      <c r="E296" s="165"/>
      <c r="F296" s="165"/>
      <c r="G296" s="165"/>
      <c r="H296" s="165"/>
      <c r="I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5"/>
      <c r="Y296" s="165"/>
      <c r="Z296" s="165"/>
      <c r="AA296" s="165"/>
      <c r="AB296" s="165"/>
      <c r="AC296" s="165"/>
      <c r="AD296" s="165"/>
      <c r="AE296" s="165"/>
      <c r="AF296" s="165"/>
      <c r="AG296" s="165"/>
      <c r="AH296" s="165"/>
      <c r="AI296" s="165"/>
      <c r="AJ296" s="165"/>
      <c r="AK296" s="165"/>
      <c r="AL296" s="165"/>
      <c r="AM296" s="165"/>
      <c r="AN296" s="165"/>
      <c r="AO296" s="165"/>
      <c r="AP296" s="165"/>
      <c r="AQ296" s="165"/>
      <c r="AR296" s="165"/>
      <c r="AS296" s="165"/>
      <c r="AT296" s="165"/>
    </row>
    <row r="297" spans="1:46" s="169" customFormat="1" ht="15.75">
      <c r="A297" s="165"/>
      <c r="B297" s="165"/>
      <c r="C297" s="165"/>
      <c r="D297" s="165"/>
      <c r="E297" s="165"/>
      <c r="F297" s="165"/>
      <c r="G297" s="165"/>
      <c r="H297" s="165"/>
      <c r="I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5"/>
      <c r="Y297" s="165"/>
      <c r="Z297" s="165"/>
      <c r="AA297" s="165"/>
      <c r="AB297" s="165"/>
      <c r="AC297" s="165"/>
      <c r="AD297" s="165"/>
      <c r="AE297" s="165"/>
      <c r="AF297" s="165"/>
      <c r="AG297" s="165"/>
      <c r="AH297" s="165"/>
      <c r="AI297" s="165"/>
      <c r="AJ297" s="165"/>
      <c r="AK297" s="165"/>
      <c r="AL297" s="165"/>
      <c r="AM297" s="165"/>
      <c r="AN297" s="165"/>
      <c r="AO297" s="165"/>
      <c r="AP297" s="165"/>
      <c r="AQ297" s="165"/>
      <c r="AR297" s="165"/>
      <c r="AS297" s="165"/>
      <c r="AT297" s="165"/>
    </row>
    <row r="298" spans="1:46" s="169" customFormat="1" ht="15.75">
      <c r="A298" s="165"/>
      <c r="B298" s="165"/>
      <c r="C298" s="165"/>
      <c r="D298" s="165"/>
      <c r="E298" s="165"/>
      <c r="F298" s="165"/>
      <c r="G298" s="165"/>
      <c r="H298" s="165"/>
      <c r="I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5"/>
      <c r="Y298" s="165"/>
      <c r="Z298" s="165"/>
      <c r="AA298" s="165"/>
      <c r="AB298" s="165"/>
      <c r="AC298" s="165"/>
      <c r="AD298" s="165"/>
      <c r="AE298" s="165"/>
      <c r="AF298" s="165"/>
      <c r="AG298" s="165"/>
      <c r="AH298" s="165"/>
      <c r="AI298" s="165"/>
      <c r="AJ298" s="165"/>
      <c r="AK298" s="165"/>
      <c r="AL298" s="165"/>
      <c r="AM298" s="165"/>
      <c r="AN298" s="165"/>
      <c r="AO298" s="165"/>
      <c r="AP298" s="165"/>
      <c r="AQ298" s="165"/>
      <c r="AR298" s="165"/>
      <c r="AS298" s="165"/>
      <c r="AT298" s="165"/>
    </row>
    <row r="299" spans="1:46" s="174" customFormat="1" ht="15.75">
      <c r="A299" s="173"/>
      <c r="B299" s="167"/>
      <c r="C299" s="173"/>
      <c r="D299" s="173"/>
      <c r="E299" s="173"/>
      <c r="F299" s="173"/>
      <c r="G299" s="173"/>
      <c r="H299" s="173"/>
      <c r="I299" s="173"/>
      <c r="J299" s="173"/>
      <c r="K299" s="173"/>
      <c r="L299" s="173"/>
      <c r="M299" s="173"/>
      <c r="N299" s="173"/>
      <c r="O299" s="173"/>
      <c r="P299" s="173"/>
      <c r="Q299" s="173"/>
      <c r="R299" s="173"/>
      <c r="S299" s="173"/>
      <c r="T299" s="173"/>
      <c r="U299" s="173"/>
      <c r="V299" s="173"/>
      <c r="W299" s="173"/>
      <c r="X299" s="173"/>
      <c r="Y299" s="173"/>
      <c r="Z299" s="173"/>
      <c r="AA299" s="173"/>
      <c r="AB299" s="173"/>
      <c r="AC299" s="173"/>
      <c r="AD299" s="173"/>
      <c r="AE299" s="173"/>
      <c r="AF299" s="173"/>
      <c r="AG299" s="173"/>
      <c r="AH299" s="173"/>
      <c r="AI299" s="173"/>
      <c r="AJ299" s="173"/>
      <c r="AK299" s="173"/>
      <c r="AL299" s="173"/>
      <c r="AM299" s="173"/>
      <c r="AN299" s="173"/>
      <c r="AO299" s="173"/>
      <c r="AP299" s="173"/>
      <c r="AQ299" s="173"/>
      <c r="AR299" s="173"/>
      <c r="AS299" s="173"/>
      <c r="AT299" s="173"/>
    </row>
    <row r="300" spans="1:46" s="169" customFormat="1" ht="15.75">
      <c r="A300" s="165"/>
      <c r="B300" s="165"/>
      <c r="C300" s="165"/>
      <c r="D300" s="165"/>
      <c r="E300" s="165"/>
      <c r="F300" s="165"/>
      <c r="G300" s="165"/>
      <c r="H300" s="165"/>
      <c r="I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65"/>
      <c r="Y300" s="165"/>
      <c r="Z300" s="165"/>
      <c r="AA300" s="165"/>
      <c r="AB300" s="165"/>
      <c r="AC300" s="165"/>
      <c r="AD300" s="165"/>
      <c r="AE300" s="165"/>
      <c r="AF300" s="165"/>
      <c r="AG300" s="165"/>
      <c r="AH300" s="165"/>
      <c r="AI300" s="165"/>
      <c r="AJ300" s="165"/>
      <c r="AK300" s="165"/>
      <c r="AL300" s="165"/>
      <c r="AM300" s="165"/>
      <c r="AN300" s="165"/>
      <c r="AO300" s="165"/>
      <c r="AP300" s="165"/>
      <c r="AQ300" s="165"/>
      <c r="AR300" s="165"/>
      <c r="AS300" s="165"/>
      <c r="AT300" s="165"/>
    </row>
    <row r="301" spans="1:46" s="169" customFormat="1" ht="15.75">
      <c r="A301" s="165"/>
      <c r="B301" s="165"/>
      <c r="C301" s="165"/>
      <c r="D301" s="165"/>
      <c r="E301" s="165"/>
      <c r="F301" s="165"/>
      <c r="G301" s="165"/>
      <c r="H301" s="165"/>
      <c r="I301" s="165"/>
      <c r="J301" s="165"/>
      <c r="K301" s="165"/>
      <c r="L301" s="165"/>
      <c r="M301" s="165"/>
      <c r="N301" s="165"/>
      <c r="O301" s="165"/>
      <c r="P301" s="165"/>
      <c r="Q301" s="165"/>
      <c r="R301" s="165"/>
      <c r="S301" s="165"/>
      <c r="T301" s="165"/>
      <c r="U301" s="165"/>
      <c r="V301" s="165"/>
      <c r="W301" s="165"/>
      <c r="X301" s="165"/>
      <c r="Y301" s="165"/>
      <c r="Z301" s="165"/>
      <c r="AA301" s="165"/>
      <c r="AB301" s="165"/>
      <c r="AC301" s="165"/>
      <c r="AD301" s="165"/>
      <c r="AE301" s="165"/>
      <c r="AF301" s="165"/>
      <c r="AG301" s="165"/>
      <c r="AH301" s="165"/>
      <c r="AI301" s="165"/>
      <c r="AJ301" s="165"/>
      <c r="AK301" s="165"/>
      <c r="AL301" s="165"/>
      <c r="AM301" s="165"/>
      <c r="AN301" s="165"/>
      <c r="AO301" s="165"/>
      <c r="AP301" s="165"/>
      <c r="AQ301" s="165"/>
      <c r="AR301" s="165"/>
      <c r="AS301" s="165"/>
      <c r="AT301" s="165"/>
    </row>
    <row r="302" spans="1:46" s="168" customFormat="1" ht="15.75">
      <c r="A302" s="171"/>
      <c r="B302" s="171"/>
      <c r="C302" s="171"/>
      <c r="D302" s="171"/>
      <c r="E302" s="171"/>
      <c r="F302" s="171"/>
      <c r="G302" s="171"/>
      <c r="H302" s="171"/>
      <c r="I302" s="171"/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  <c r="AK302" s="171"/>
      <c r="AL302" s="171"/>
      <c r="AM302" s="171"/>
      <c r="AN302" s="171"/>
      <c r="AO302" s="171"/>
      <c r="AP302" s="171"/>
      <c r="AQ302" s="171"/>
      <c r="AR302" s="171"/>
      <c r="AS302" s="171"/>
      <c r="AT302" s="171"/>
    </row>
    <row r="303" spans="1:46" s="169" customFormat="1" ht="15.75">
      <c r="A303" s="165"/>
      <c r="B303" s="165"/>
      <c r="C303" s="165"/>
      <c r="D303" s="165"/>
      <c r="E303" s="165"/>
      <c r="F303" s="165"/>
      <c r="G303" s="165"/>
      <c r="H303" s="165"/>
      <c r="I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5"/>
      <c r="Y303" s="165"/>
      <c r="Z303" s="165"/>
      <c r="AA303" s="165"/>
      <c r="AB303" s="165"/>
      <c r="AC303" s="165"/>
      <c r="AD303" s="165"/>
      <c r="AE303" s="165"/>
      <c r="AF303" s="165"/>
      <c r="AG303" s="165"/>
      <c r="AH303" s="165"/>
      <c r="AI303" s="165"/>
      <c r="AJ303" s="165"/>
      <c r="AK303" s="165"/>
      <c r="AL303" s="165"/>
      <c r="AM303" s="165"/>
      <c r="AN303" s="165"/>
      <c r="AO303" s="165"/>
      <c r="AP303" s="165"/>
      <c r="AQ303" s="165"/>
      <c r="AR303" s="165"/>
      <c r="AS303" s="165"/>
      <c r="AT303" s="165"/>
    </row>
    <row r="304" spans="1:46" s="169" customFormat="1" ht="15.75">
      <c r="A304" s="165"/>
      <c r="B304" s="165"/>
      <c r="C304" s="165"/>
      <c r="D304" s="165"/>
      <c r="E304" s="165"/>
      <c r="F304" s="165"/>
      <c r="G304" s="165"/>
      <c r="H304" s="165"/>
      <c r="I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5"/>
      <c r="Y304" s="165"/>
      <c r="Z304" s="165"/>
      <c r="AA304" s="165"/>
      <c r="AB304" s="165"/>
      <c r="AC304" s="165"/>
      <c r="AD304" s="165"/>
      <c r="AE304" s="165"/>
      <c r="AF304" s="165"/>
      <c r="AG304" s="165"/>
      <c r="AH304" s="165"/>
      <c r="AI304" s="165"/>
      <c r="AJ304" s="165"/>
      <c r="AK304" s="165"/>
      <c r="AL304" s="165"/>
      <c r="AM304" s="165"/>
      <c r="AN304" s="165"/>
      <c r="AO304" s="165"/>
      <c r="AP304" s="165"/>
      <c r="AQ304" s="165"/>
      <c r="AR304" s="165"/>
      <c r="AS304" s="165"/>
      <c r="AT304" s="165"/>
    </row>
    <row r="305" spans="1:46" s="169" customFormat="1" ht="15.75">
      <c r="A305" s="171"/>
      <c r="B305" s="171"/>
      <c r="C305" s="171"/>
      <c r="D305" s="171"/>
      <c r="E305" s="171"/>
      <c r="F305" s="171"/>
      <c r="G305" s="171"/>
      <c r="H305" s="171"/>
      <c r="I305" s="171"/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  <c r="T305" s="171"/>
      <c r="U305" s="171"/>
      <c r="V305" s="171"/>
      <c r="W305" s="171"/>
      <c r="X305" s="171"/>
      <c r="Y305" s="171"/>
      <c r="Z305" s="171"/>
      <c r="AA305" s="171"/>
      <c r="AB305" s="171"/>
      <c r="AC305" s="171"/>
      <c r="AD305" s="171"/>
      <c r="AE305" s="171"/>
      <c r="AF305" s="171"/>
      <c r="AG305" s="171"/>
      <c r="AH305" s="171"/>
      <c r="AI305" s="171"/>
      <c r="AJ305" s="171"/>
      <c r="AK305" s="171"/>
      <c r="AL305" s="171"/>
      <c r="AM305" s="171"/>
      <c r="AN305" s="171"/>
      <c r="AO305" s="171"/>
      <c r="AP305" s="171"/>
      <c r="AQ305" s="171"/>
      <c r="AR305" s="171"/>
      <c r="AS305" s="171"/>
      <c r="AT305" s="171"/>
    </row>
    <row r="306" spans="1:46" s="169" customFormat="1" ht="15.75">
      <c r="A306" s="165"/>
      <c r="B306" s="165"/>
      <c r="C306" s="165"/>
      <c r="D306" s="165"/>
      <c r="E306" s="165"/>
      <c r="F306" s="165"/>
      <c r="G306" s="165"/>
      <c r="H306" s="165"/>
      <c r="I306" s="165"/>
      <c r="J306" s="165"/>
      <c r="K306" s="165"/>
      <c r="L306" s="165"/>
      <c r="M306" s="165"/>
      <c r="N306" s="165"/>
      <c r="O306" s="165"/>
      <c r="P306" s="165"/>
      <c r="Q306" s="165"/>
      <c r="R306" s="165"/>
      <c r="S306" s="165"/>
      <c r="T306" s="165"/>
      <c r="U306" s="165"/>
      <c r="V306" s="165"/>
      <c r="W306" s="165"/>
      <c r="X306" s="165"/>
      <c r="Y306" s="165"/>
      <c r="Z306" s="165"/>
      <c r="AA306" s="165"/>
      <c r="AB306" s="165"/>
      <c r="AC306" s="165"/>
      <c r="AD306" s="165"/>
      <c r="AE306" s="165"/>
      <c r="AF306" s="165"/>
      <c r="AG306" s="165"/>
      <c r="AH306" s="165"/>
      <c r="AI306" s="165"/>
      <c r="AJ306" s="165"/>
      <c r="AK306" s="165"/>
      <c r="AL306" s="165"/>
      <c r="AM306" s="165"/>
      <c r="AN306" s="165"/>
      <c r="AO306" s="165"/>
      <c r="AP306" s="165"/>
      <c r="AQ306" s="165"/>
      <c r="AR306" s="165"/>
      <c r="AS306" s="165"/>
      <c r="AT306" s="165"/>
    </row>
    <row r="307" spans="1:46" s="169" customFormat="1" ht="15.75">
      <c r="A307" s="165"/>
      <c r="B307" s="165"/>
      <c r="C307" s="165"/>
      <c r="D307" s="165"/>
      <c r="E307" s="165"/>
      <c r="F307" s="165"/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  <c r="Y307" s="165"/>
      <c r="Z307" s="165"/>
      <c r="AA307" s="165"/>
      <c r="AB307" s="165"/>
      <c r="AC307" s="165"/>
      <c r="AD307" s="165"/>
      <c r="AE307" s="165"/>
      <c r="AF307" s="165"/>
      <c r="AG307" s="165"/>
      <c r="AH307" s="165"/>
      <c r="AI307" s="165"/>
      <c r="AJ307" s="165"/>
      <c r="AK307" s="165"/>
      <c r="AL307" s="165"/>
      <c r="AM307" s="165"/>
      <c r="AN307" s="165"/>
      <c r="AO307" s="165"/>
      <c r="AP307" s="165"/>
      <c r="AQ307" s="165"/>
      <c r="AR307" s="165"/>
      <c r="AS307" s="165"/>
      <c r="AT307" s="165"/>
    </row>
    <row r="308" spans="1:46" s="169" customFormat="1" ht="15.75">
      <c r="A308" s="171"/>
      <c r="B308" s="171"/>
      <c r="C308" s="171"/>
      <c r="D308" s="171"/>
      <c r="E308" s="171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71"/>
      <c r="W308" s="171"/>
      <c r="X308" s="171"/>
      <c r="Y308" s="171"/>
      <c r="Z308" s="171"/>
      <c r="AA308" s="171"/>
      <c r="AB308" s="171"/>
      <c r="AC308" s="171"/>
      <c r="AD308" s="171"/>
      <c r="AE308" s="171"/>
      <c r="AF308" s="171"/>
      <c r="AG308" s="171"/>
      <c r="AH308" s="171"/>
      <c r="AI308" s="171"/>
      <c r="AJ308" s="171"/>
      <c r="AK308" s="171"/>
      <c r="AL308" s="171"/>
      <c r="AM308" s="171"/>
      <c r="AN308" s="171"/>
      <c r="AO308" s="171"/>
      <c r="AP308" s="171"/>
      <c r="AQ308" s="171"/>
      <c r="AR308" s="171"/>
      <c r="AS308" s="171"/>
      <c r="AT308" s="171"/>
    </row>
    <row r="309" spans="1:46" s="169" customFormat="1" ht="15.75">
      <c r="A309" s="175"/>
      <c r="B309" s="175"/>
      <c r="C309" s="175"/>
      <c r="D309" s="175"/>
      <c r="E309" s="175"/>
      <c r="F309" s="175"/>
      <c r="G309" s="175"/>
      <c r="H309" s="175"/>
      <c r="I309" s="175"/>
      <c r="J309" s="175"/>
      <c r="K309" s="175"/>
      <c r="L309" s="175"/>
      <c r="M309" s="175"/>
      <c r="N309" s="175"/>
      <c r="O309" s="175"/>
      <c r="P309" s="175"/>
      <c r="Q309" s="175"/>
      <c r="R309" s="175"/>
      <c r="S309" s="175"/>
      <c r="T309" s="175"/>
      <c r="U309" s="175"/>
      <c r="V309" s="175"/>
      <c r="W309" s="175"/>
      <c r="X309" s="175"/>
      <c r="Y309" s="175"/>
      <c r="Z309" s="175"/>
      <c r="AA309" s="175"/>
      <c r="AB309" s="175"/>
      <c r="AC309" s="175"/>
      <c r="AD309" s="175"/>
      <c r="AE309" s="175"/>
      <c r="AF309" s="175"/>
      <c r="AG309" s="175"/>
      <c r="AH309" s="175"/>
      <c r="AI309" s="175"/>
      <c r="AJ309" s="175"/>
      <c r="AK309" s="175"/>
      <c r="AL309" s="175"/>
      <c r="AM309" s="175"/>
      <c r="AN309" s="175"/>
      <c r="AO309" s="175"/>
      <c r="AP309" s="175"/>
      <c r="AQ309" s="175"/>
      <c r="AR309" s="175"/>
      <c r="AS309" s="175"/>
      <c r="AT309" s="175"/>
    </row>
    <row r="310" spans="1:46" s="169" customFormat="1" ht="15.75">
      <c r="A310" s="175"/>
      <c r="B310" s="175"/>
      <c r="C310" s="175"/>
      <c r="D310" s="175"/>
      <c r="E310" s="175"/>
      <c r="F310" s="175"/>
      <c r="G310" s="175"/>
      <c r="H310" s="175"/>
      <c r="I310" s="175"/>
      <c r="J310" s="175"/>
      <c r="K310" s="175"/>
      <c r="L310" s="175"/>
      <c r="M310" s="175"/>
      <c r="N310" s="175"/>
      <c r="O310" s="175"/>
      <c r="P310" s="175"/>
      <c r="Q310" s="175"/>
      <c r="R310" s="175"/>
      <c r="S310" s="175"/>
      <c r="T310" s="175"/>
      <c r="U310" s="175"/>
      <c r="V310" s="175"/>
      <c r="W310" s="175"/>
      <c r="X310" s="175"/>
      <c r="Y310" s="175"/>
      <c r="Z310" s="175"/>
      <c r="AA310" s="175"/>
      <c r="AB310" s="175"/>
      <c r="AC310" s="175"/>
      <c r="AD310" s="175"/>
      <c r="AE310" s="175"/>
      <c r="AF310" s="175"/>
      <c r="AG310" s="175"/>
      <c r="AH310" s="175"/>
      <c r="AI310" s="175"/>
      <c r="AJ310" s="175"/>
      <c r="AK310" s="175"/>
      <c r="AL310" s="175"/>
      <c r="AM310" s="175"/>
      <c r="AN310" s="175"/>
      <c r="AO310" s="175"/>
      <c r="AP310" s="175"/>
      <c r="AQ310" s="175"/>
      <c r="AR310" s="175"/>
      <c r="AS310" s="175"/>
      <c r="AT310" s="175"/>
    </row>
    <row r="311" spans="1:46" s="174" customFormat="1" ht="15.75">
      <c r="A311" s="176"/>
      <c r="B311" s="167"/>
      <c r="C311" s="176"/>
      <c r="D311" s="176"/>
      <c r="E311" s="176"/>
      <c r="F311" s="176"/>
      <c r="G311" s="176"/>
      <c r="H311" s="176"/>
      <c r="I311" s="176"/>
      <c r="J311" s="176"/>
      <c r="K311" s="176"/>
      <c r="L311" s="176"/>
      <c r="M311" s="176"/>
      <c r="N311" s="176"/>
      <c r="O311" s="176"/>
      <c r="P311" s="176"/>
      <c r="Q311" s="176"/>
      <c r="R311" s="176"/>
      <c r="S311" s="176"/>
      <c r="T311" s="176"/>
      <c r="U311" s="176"/>
      <c r="V311" s="176"/>
      <c r="W311" s="176"/>
      <c r="X311" s="176"/>
      <c r="Y311" s="176"/>
      <c r="Z311" s="176"/>
      <c r="AA311" s="176"/>
      <c r="AB311" s="176"/>
      <c r="AC311" s="176"/>
      <c r="AD311" s="176"/>
      <c r="AE311" s="176"/>
      <c r="AF311" s="176"/>
      <c r="AG311" s="176"/>
      <c r="AH311" s="176"/>
      <c r="AI311" s="176"/>
      <c r="AJ311" s="176"/>
      <c r="AK311" s="176"/>
      <c r="AL311" s="176"/>
      <c r="AM311" s="176"/>
      <c r="AN311" s="176"/>
      <c r="AO311" s="176"/>
      <c r="AP311" s="176"/>
      <c r="AQ311" s="176"/>
      <c r="AR311" s="176"/>
      <c r="AS311" s="176"/>
      <c r="AT311" s="176"/>
    </row>
    <row r="312" spans="1:46" s="169" customFormat="1" ht="15.75">
      <c r="A312" s="165"/>
      <c r="B312" s="165"/>
      <c r="C312" s="165"/>
      <c r="D312" s="165"/>
      <c r="E312" s="165"/>
      <c r="F312" s="165"/>
      <c r="G312" s="165"/>
      <c r="H312" s="165"/>
      <c r="I312" s="165"/>
      <c r="J312" s="165"/>
      <c r="K312" s="165"/>
      <c r="L312" s="165"/>
      <c r="M312" s="165"/>
      <c r="N312" s="165"/>
      <c r="O312" s="165"/>
      <c r="P312" s="165"/>
      <c r="Q312" s="165"/>
      <c r="R312" s="165"/>
      <c r="S312" s="165"/>
      <c r="T312" s="165"/>
      <c r="U312" s="165"/>
      <c r="V312" s="165"/>
      <c r="W312" s="165"/>
      <c r="X312" s="165"/>
      <c r="Y312" s="165"/>
      <c r="Z312" s="165"/>
      <c r="AA312" s="165"/>
      <c r="AB312" s="165"/>
      <c r="AC312" s="165"/>
      <c r="AD312" s="165"/>
      <c r="AE312" s="165"/>
      <c r="AF312" s="165"/>
      <c r="AG312" s="165"/>
      <c r="AH312" s="165"/>
      <c r="AI312" s="165"/>
      <c r="AJ312" s="165"/>
      <c r="AK312" s="165"/>
      <c r="AL312" s="165"/>
      <c r="AM312" s="165"/>
      <c r="AN312" s="165"/>
      <c r="AO312" s="165"/>
      <c r="AP312" s="165"/>
      <c r="AQ312" s="165"/>
      <c r="AR312" s="165"/>
      <c r="AS312" s="165"/>
      <c r="AT312" s="165"/>
    </row>
    <row r="313" spans="1:46" s="169" customFormat="1" ht="15.75">
      <c r="A313" s="165"/>
      <c r="B313" s="165"/>
      <c r="C313" s="165"/>
      <c r="D313" s="165"/>
      <c r="E313" s="165"/>
      <c r="F313" s="165"/>
      <c r="G313" s="165"/>
      <c r="H313" s="165"/>
      <c r="I313" s="165"/>
      <c r="J313" s="165"/>
      <c r="K313" s="165"/>
      <c r="L313" s="165"/>
      <c r="M313" s="165"/>
      <c r="N313" s="165"/>
      <c r="O313" s="165"/>
      <c r="P313" s="165"/>
      <c r="Q313" s="165"/>
      <c r="R313" s="165"/>
      <c r="S313" s="165"/>
      <c r="T313" s="165"/>
      <c r="U313" s="165"/>
      <c r="V313" s="165"/>
      <c r="W313" s="165"/>
      <c r="X313" s="165"/>
      <c r="Y313" s="165"/>
      <c r="Z313" s="165"/>
      <c r="AA313" s="165"/>
      <c r="AB313" s="165"/>
      <c r="AC313" s="165"/>
      <c r="AD313" s="165"/>
      <c r="AE313" s="165"/>
      <c r="AF313" s="165"/>
      <c r="AG313" s="165"/>
      <c r="AH313" s="165"/>
      <c r="AI313" s="165"/>
      <c r="AJ313" s="165"/>
      <c r="AK313" s="165"/>
      <c r="AL313" s="165"/>
      <c r="AM313" s="165"/>
      <c r="AN313" s="165"/>
      <c r="AO313" s="165"/>
      <c r="AP313" s="165"/>
      <c r="AQ313" s="165"/>
      <c r="AR313" s="165"/>
      <c r="AS313" s="165"/>
      <c r="AT313" s="165"/>
    </row>
    <row r="314" spans="1:46" s="169" customFormat="1" ht="15.75">
      <c r="A314" s="171"/>
      <c r="B314" s="171"/>
      <c r="C314" s="171"/>
      <c r="D314" s="171"/>
      <c r="E314" s="171"/>
      <c r="F314" s="171"/>
      <c r="G314" s="171"/>
      <c r="H314" s="171"/>
      <c r="I314" s="171"/>
      <c r="J314" s="171"/>
      <c r="K314" s="171"/>
      <c r="L314" s="171"/>
      <c r="M314" s="171"/>
      <c r="N314" s="171"/>
      <c r="O314" s="171"/>
      <c r="P314" s="171"/>
      <c r="Q314" s="171"/>
      <c r="R314" s="171"/>
      <c r="S314" s="171"/>
      <c r="T314" s="171"/>
      <c r="U314" s="171"/>
      <c r="V314" s="171"/>
      <c r="W314" s="171"/>
      <c r="X314" s="171"/>
      <c r="Y314" s="171"/>
      <c r="Z314" s="171"/>
      <c r="AA314" s="171"/>
      <c r="AB314" s="171"/>
      <c r="AC314" s="171"/>
      <c r="AD314" s="171"/>
      <c r="AE314" s="171"/>
      <c r="AF314" s="171"/>
      <c r="AG314" s="171"/>
      <c r="AH314" s="171"/>
      <c r="AI314" s="171"/>
      <c r="AJ314" s="171"/>
      <c r="AK314" s="171"/>
      <c r="AL314" s="171"/>
      <c r="AM314" s="171"/>
      <c r="AN314" s="171"/>
      <c r="AO314" s="171"/>
      <c r="AP314" s="171"/>
      <c r="AQ314" s="171"/>
      <c r="AR314" s="171"/>
      <c r="AS314" s="171"/>
      <c r="AT314" s="171"/>
    </row>
    <row r="315" spans="1:46" s="169" customFormat="1" ht="15.75">
      <c r="A315" s="165"/>
      <c r="B315" s="165"/>
      <c r="C315" s="165"/>
      <c r="D315" s="165"/>
      <c r="E315" s="165"/>
      <c r="F315" s="165"/>
      <c r="G315" s="165"/>
      <c r="H315" s="165"/>
      <c r="I315" s="165"/>
      <c r="J315" s="165"/>
      <c r="K315" s="165"/>
      <c r="L315" s="165"/>
      <c r="M315" s="165"/>
      <c r="N315" s="165"/>
      <c r="O315" s="165"/>
      <c r="P315" s="165"/>
      <c r="Q315" s="165"/>
      <c r="R315" s="165"/>
      <c r="S315" s="165"/>
      <c r="T315" s="165"/>
      <c r="U315" s="165"/>
      <c r="V315" s="165"/>
      <c r="W315" s="165"/>
      <c r="X315" s="165"/>
      <c r="Y315" s="165"/>
      <c r="Z315" s="165"/>
      <c r="AA315" s="165"/>
      <c r="AB315" s="165"/>
      <c r="AC315" s="165"/>
      <c r="AD315" s="165"/>
      <c r="AE315" s="165"/>
      <c r="AF315" s="165"/>
      <c r="AG315" s="165"/>
      <c r="AH315" s="165"/>
      <c r="AI315" s="165"/>
      <c r="AJ315" s="165"/>
      <c r="AK315" s="165"/>
      <c r="AL315" s="165"/>
      <c r="AM315" s="165"/>
      <c r="AN315" s="165"/>
      <c r="AO315" s="165"/>
      <c r="AP315" s="165"/>
      <c r="AQ315" s="165"/>
      <c r="AR315" s="165"/>
      <c r="AS315" s="165"/>
      <c r="AT315" s="165"/>
    </row>
    <row r="316" spans="1:46" s="169" customFormat="1" ht="15.75">
      <c r="A316" s="165"/>
      <c r="B316" s="165"/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5"/>
      <c r="P316" s="165"/>
      <c r="Q316" s="165"/>
      <c r="R316" s="165"/>
      <c r="S316" s="165"/>
      <c r="T316" s="165"/>
      <c r="U316" s="165"/>
      <c r="V316" s="165"/>
      <c r="W316" s="165"/>
      <c r="X316" s="165"/>
      <c r="Y316" s="165"/>
      <c r="Z316" s="165"/>
      <c r="AA316" s="165"/>
      <c r="AB316" s="165"/>
      <c r="AC316" s="165"/>
      <c r="AD316" s="165"/>
      <c r="AE316" s="165"/>
      <c r="AF316" s="165"/>
      <c r="AG316" s="165"/>
      <c r="AH316" s="165"/>
      <c r="AI316" s="165"/>
      <c r="AJ316" s="165"/>
      <c r="AK316" s="165"/>
      <c r="AL316" s="165"/>
      <c r="AM316" s="165"/>
      <c r="AN316" s="165"/>
      <c r="AO316" s="165"/>
      <c r="AP316" s="165"/>
      <c r="AQ316" s="165"/>
      <c r="AR316" s="165"/>
      <c r="AS316" s="165"/>
      <c r="AT316" s="165"/>
    </row>
    <row r="317" spans="1:46" s="169" customFormat="1" ht="15.75">
      <c r="A317" s="171"/>
      <c r="B317" s="171"/>
      <c r="C317" s="171"/>
      <c r="D317" s="171"/>
      <c r="E317" s="171"/>
      <c r="F317" s="171"/>
      <c r="G317" s="171"/>
      <c r="H317" s="171"/>
      <c r="I317" s="171"/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  <c r="AA317" s="171"/>
      <c r="AB317" s="171"/>
      <c r="AC317" s="171"/>
      <c r="AD317" s="171"/>
      <c r="AE317" s="171"/>
      <c r="AF317" s="171"/>
      <c r="AG317" s="171"/>
      <c r="AH317" s="171"/>
      <c r="AI317" s="171"/>
      <c r="AJ317" s="171"/>
      <c r="AK317" s="171"/>
      <c r="AL317" s="171"/>
      <c r="AM317" s="171"/>
      <c r="AN317" s="171"/>
      <c r="AO317" s="171"/>
      <c r="AP317" s="171"/>
      <c r="AQ317" s="171"/>
      <c r="AR317" s="171"/>
      <c r="AS317" s="171"/>
      <c r="AT317" s="171"/>
    </row>
    <row r="318" spans="1:46" s="169" customFormat="1" ht="15.75">
      <c r="A318" s="165"/>
      <c r="B318" s="165"/>
      <c r="C318" s="165"/>
      <c r="D318" s="165"/>
      <c r="E318" s="165"/>
      <c r="F318" s="165"/>
      <c r="G318" s="165"/>
      <c r="H318" s="165"/>
      <c r="I318" s="165"/>
      <c r="J318" s="165"/>
      <c r="K318" s="165"/>
      <c r="L318" s="165"/>
      <c r="M318" s="165"/>
      <c r="N318" s="165"/>
      <c r="O318" s="165"/>
      <c r="P318" s="165"/>
      <c r="Q318" s="165"/>
      <c r="R318" s="165"/>
      <c r="S318" s="165"/>
      <c r="T318" s="165"/>
      <c r="U318" s="165"/>
      <c r="V318" s="165"/>
      <c r="W318" s="165"/>
      <c r="X318" s="165"/>
      <c r="Y318" s="165"/>
      <c r="Z318" s="165"/>
      <c r="AA318" s="165"/>
      <c r="AB318" s="165"/>
      <c r="AC318" s="165"/>
      <c r="AD318" s="165"/>
      <c r="AE318" s="165"/>
      <c r="AF318" s="165"/>
      <c r="AG318" s="165"/>
      <c r="AH318" s="165"/>
      <c r="AI318" s="165"/>
      <c r="AJ318" s="165"/>
      <c r="AK318" s="165"/>
      <c r="AL318" s="165"/>
      <c r="AM318" s="165"/>
      <c r="AN318" s="165"/>
      <c r="AO318" s="165"/>
      <c r="AP318" s="165"/>
      <c r="AQ318" s="165"/>
      <c r="AR318" s="165"/>
      <c r="AS318" s="165"/>
      <c r="AT318" s="165"/>
    </row>
    <row r="319" spans="1:46" s="169" customFormat="1" ht="15.75">
      <c r="A319" s="165"/>
      <c r="B319" s="165"/>
      <c r="C319" s="165"/>
      <c r="D319" s="165"/>
      <c r="E319" s="165"/>
      <c r="F319" s="165"/>
      <c r="G319" s="165"/>
      <c r="H319" s="165"/>
      <c r="I319" s="165"/>
      <c r="J319" s="165"/>
      <c r="K319" s="165"/>
      <c r="L319" s="165"/>
      <c r="M319" s="165"/>
      <c r="N319" s="165"/>
      <c r="O319" s="165"/>
      <c r="P319" s="165"/>
      <c r="Q319" s="165"/>
      <c r="R319" s="165"/>
      <c r="S319" s="165"/>
      <c r="T319" s="165"/>
      <c r="U319" s="165"/>
      <c r="V319" s="165"/>
      <c r="W319" s="165"/>
      <c r="X319" s="165"/>
      <c r="Y319" s="165"/>
      <c r="Z319" s="165"/>
      <c r="AA319" s="165"/>
      <c r="AB319" s="165"/>
      <c r="AC319" s="165"/>
      <c r="AD319" s="165"/>
      <c r="AE319" s="165"/>
      <c r="AF319" s="165"/>
      <c r="AG319" s="165"/>
      <c r="AH319" s="165"/>
      <c r="AI319" s="165"/>
      <c r="AJ319" s="165"/>
      <c r="AK319" s="165"/>
      <c r="AL319" s="165"/>
      <c r="AM319" s="165"/>
      <c r="AN319" s="165"/>
      <c r="AO319" s="165"/>
      <c r="AP319" s="165"/>
      <c r="AQ319" s="165"/>
      <c r="AR319" s="165"/>
      <c r="AS319" s="165"/>
      <c r="AT319" s="165"/>
    </row>
    <row r="320" spans="1:46" s="169" customFormat="1" ht="15.75">
      <c r="A320" s="171"/>
      <c r="B320" s="171"/>
      <c r="C320" s="171"/>
      <c r="D320" s="171"/>
      <c r="E320" s="171"/>
      <c r="F320" s="171"/>
      <c r="G320" s="171"/>
      <c r="H320" s="171"/>
      <c r="I320" s="171"/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71"/>
      <c r="AB320" s="171"/>
      <c r="AC320" s="171"/>
      <c r="AD320" s="171"/>
      <c r="AE320" s="171"/>
      <c r="AF320" s="171"/>
      <c r="AG320" s="171"/>
      <c r="AH320" s="171"/>
      <c r="AI320" s="171"/>
      <c r="AJ320" s="171"/>
      <c r="AK320" s="171"/>
      <c r="AL320" s="171"/>
      <c r="AM320" s="171"/>
      <c r="AN320" s="171"/>
      <c r="AO320" s="171"/>
      <c r="AP320" s="171"/>
      <c r="AQ320" s="171"/>
      <c r="AR320" s="171"/>
      <c r="AS320" s="171"/>
      <c r="AT320" s="171"/>
    </row>
    <row r="321" spans="1:46" s="155" customFormat="1" ht="15.75"/>
    <row r="322" spans="1:46" s="155" customFormat="1" ht="15.75"/>
    <row r="323" spans="1:46" s="151" customFormat="1" ht="18.75">
      <c r="A323" s="148"/>
      <c r="B323" s="148"/>
      <c r="C323" s="164"/>
      <c r="D323" s="149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  <c r="Q323" s="149"/>
      <c r="R323" s="149"/>
      <c r="S323" s="149"/>
      <c r="T323" s="149"/>
      <c r="U323" s="149"/>
      <c r="V323" s="149"/>
      <c r="W323" s="149"/>
      <c r="X323" s="149"/>
      <c r="Y323" s="149"/>
      <c r="Z323" s="149"/>
      <c r="AA323" s="149"/>
      <c r="AB323" s="149"/>
      <c r="AC323" s="149"/>
      <c r="AD323" s="149"/>
      <c r="AE323" s="149"/>
      <c r="AF323" s="149"/>
      <c r="AG323" s="149"/>
      <c r="AH323" s="149"/>
      <c r="AI323" s="149"/>
      <c r="AJ323" s="149"/>
      <c r="AK323" s="149"/>
      <c r="AL323" s="149"/>
      <c r="AM323" s="149"/>
      <c r="AN323" s="149"/>
      <c r="AO323" s="149"/>
      <c r="AP323" s="149"/>
      <c r="AQ323" s="149"/>
      <c r="AR323" s="149"/>
      <c r="AS323" s="149"/>
      <c r="AT323" s="149"/>
    </row>
    <row r="324" spans="1:46" s="155" customFormat="1" ht="15.75"/>
    <row r="325" spans="1:46" s="155" customFormat="1" ht="15.75">
      <c r="A325" s="165"/>
      <c r="B325" s="165"/>
      <c r="C325" s="165"/>
      <c r="D325" s="165"/>
      <c r="E325" s="165"/>
      <c r="F325" s="165"/>
      <c r="G325" s="165"/>
      <c r="H325" s="165"/>
      <c r="I325" s="165"/>
      <c r="J325" s="165"/>
      <c r="K325" s="165"/>
      <c r="L325" s="165"/>
      <c r="M325" s="165"/>
      <c r="N325" s="165"/>
      <c r="O325" s="165"/>
      <c r="P325" s="165"/>
      <c r="Q325" s="165"/>
      <c r="R325" s="165"/>
      <c r="S325" s="165"/>
      <c r="T325" s="165"/>
      <c r="U325" s="165"/>
      <c r="V325" s="165"/>
      <c r="W325" s="165"/>
      <c r="X325" s="165"/>
      <c r="Y325" s="165"/>
      <c r="Z325" s="165"/>
      <c r="AA325" s="165"/>
      <c r="AB325" s="165"/>
      <c r="AC325" s="165"/>
      <c r="AD325" s="165"/>
      <c r="AE325" s="165"/>
      <c r="AF325" s="165"/>
      <c r="AG325" s="165"/>
      <c r="AH325" s="165"/>
      <c r="AI325" s="165"/>
      <c r="AJ325" s="165"/>
      <c r="AK325" s="165"/>
      <c r="AL325" s="165"/>
      <c r="AM325" s="165"/>
      <c r="AN325" s="165"/>
      <c r="AO325" s="165"/>
      <c r="AP325" s="165"/>
      <c r="AQ325" s="165"/>
      <c r="AR325" s="165"/>
      <c r="AS325" s="165"/>
      <c r="AT325" s="165"/>
    </row>
    <row r="326" spans="1:46" s="155" customFormat="1" ht="15.75">
      <c r="A326" s="165"/>
      <c r="B326" s="165"/>
      <c r="C326" s="165"/>
      <c r="D326" s="165"/>
      <c r="E326" s="165"/>
      <c r="F326" s="165"/>
      <c r="G326" s="165"/>
      <c r="H326" s="165"/>
      <c r="I326" s="165"/>
      <c r="J326" s="165"/>
      <c r="K326" s="165"/>
      <c r="L326" s="165"/>
      <c r="M326" s="165"/>
      <c r="N326" s="165"/>
      <c r="O326" s="165"/>
      <c r="P326" s="165"/>
      <c r="Q326" s="165"/>
      <c r="R326" s="165"/>
      <c r="S326" s="165"/>
      <c r="T326" s="165"/>
      <c r="U326" s="165"/>
      <c r="V326" s="165"/>
      <c r="W326" s="165"/>
      <c r="X326" s="165"/>
      <c r="Y326" s="165"/>
      <c r="Z326" s="165"/>
      <c r="AA326" s="165"/>
      <c r="AB326" s="165"/>
      <c r="AC326" s="165"/>
      <c r="AD326" s="165"/>
      <c r="AE326" s="165"/>
      <c r="AF326" s="165"/>
      <c r="AG326" s="165"/>
      <c r="AH326" s="165"/>
      <c r="AI326" s="165"/>
      <c r="AJ326" s="165"/>
      <c r="AK326" s="165"/>
      <c r="AL326" s="165"/>
      <c r="AM326" s="165"/>
      <c r="AN326" s="165"/>
      <c r="AO326" s="165"/>
      <c r="AP326" s="165"/>
      <c r="AQ326" s="165"/>
      <c r="AR326" s="165"/>
      <c r="AS326" s="165"/>
      <c r="AT326" s="165"/>
    </row>
    <row r="327" spans="1:46" s="155" customFormat="1" ht="15.75">
      <c r="A327" s="165"/>
      <c r="B327" s="165"/>
      <c r="C327" s="165"/>
      <c r="D327" s="165"/>
      <c r="E327" s="165"/>
      <c r="F327" s="165"/>
      <c r="G327" s="165"/>
      <c r="H327" s="165"/>
      <c r="I327" s="165"/>
      <c r="J327" s="165"/>
      <c r="K327" s="165"/>
      <c r="L327" s="165"/>
      <c r="M327" s="165"/>
      <c r="N327" s="165"/>
      <c r="O327" s="165"/>
      <c r="P327" s="165"/>
      <c r="Q327" s="165"/>
      <c r="R327" s="165"/>
      <c r="S327" s="165"/>
      <c r="T327" s="165"/>
      <c r="U327" s="165"/>
      <c r="V327" s="165"/>
      <c r="W327" s="165"/>
      <c r="X327" s="165"/>
      <c r="Y327" s="165"/>
      <c r="Z327" s="165"/>
      <c r="AA327" s="165"/>
      <c r="AB327" s="165"/>
      <c r="AC327" s="165"/>
      <c r="AD327" s="165"/>
      <c r="AE327" s="165"/>
      <c r="AF327" s="165"/>
      <c r="AG327" s="165"/>
      <c r="AH327" s="165"/>
      <c r="AI327" s="165"/>
      <c r="AJ327" s="165"/>
      <c r="AK327" s="165"/>
      <c r="AL327" s="165"/>
      <c r="AM327" s="165"/>
      <c r="AN327" s="165"/>
      <c r="AO327" s="165"/>
      <c r="AP327" s="165"/>
      <c r="AQ327" s="165"/>
      <c r="AR327" s="165"/>
      <c r="AS327" s="165"/>
      <c r="AT327" s="165"/>
    </row>
    <row r="328" spans="1:46" s="155" customFormat="1" ht="15.75">
      <c r="A328" s="165"/>
      <c r="B328" s="165"/>
      <c r="C328" s="165"/>
      <c r="D328" s="165"/>
      <c r="E328" s="165"/>
      <c r="F328" s="165"/>
      <c r="G328" s="165"/>
      <c r="H328" s="165"/>
      <c r="I328" s="165"/>
      <c r="J328" s="165"/>
      <c r="K328" s="165"/>
      <c r="L328" s="165"/>
      <c r="M328" s="165"/>
      <c r="N328" s="165"/>
      <c r="O328" s="165"/>
      <c r="P328" s="165"/>
      <c r="Q328" s="165"/>
      <c r="R328" s="165"/>
      <c r="S328" s="165"/>
      <c r="T328" s="165"/>
      <c r="U328" s="165"/>
      <c r="V328" s="165"/>
      <c r="W328" s="165"/>
      <c r="X328" s="165"/>
      <c r="Y328" s="165"/>
      <c r="Z328" s="165"/>
      <c r="AA328" s="165"/>
      <c r="AB328" s="165"/>
      <c r="AC328" s="165"/>
      <c r="AD328" s="165"/>
      <c r="AE328" s="165"/>
      <c r="AF328" s="165"/>
      <c r="AG328" s="165"/>
      <c r="AH328" s="165"/>
      <c r="AI328" s="165"/>
      <c r="AJ328" s="165"/>
      <c r="AK328" s="165"/>
      <c r="AL328" s="165"/>
      <c r="AM328" s="165"/>
      <c r="AN328" s="165"/>
      <c r="AO328" s="165"/>
      <c r="AP328" s="165"/>
      <c r="AQ328" s="165"/>
      <c r="AR328" s="165"/>
      <c r="AS328" s="165"/>
      <c r="AT328" s="165"/>
    </row>
    <row r="329" spans="1:46" s="155" customFormat="1" ht="15.75">
      <c r="A329" s="165"/>
      <c r="B329" s="165"/>
      <c r="C329" s="165"/>
      <c r="D329" s="165"/>
      <c r="E329" s="165"/>
      <c r="F329" s="165"/>
      <c r="G329" s="165"/>
      <c r="H329" s="165"/>
      <c r="I329" s="165"/>
      <c r="J329" s="165"/>
      <c r="K329" s="165"/>
      <c r="L329" s="165"/>
      <c r="M329" s="165"/>
      <c r="N329" s="165"/>
      <c r="O329" s="165"/>
      <c r="P329" s="165"/>
      <c r="Q329" s="165"/>
      <c r="R329" s="165"/>
      <c r="S329" s="165"/>
      <c r="T329" s="165"/>
      <c r="U329" s="165"/>
      <c r="V329" s="165"/>
      <c r="W329" s="165"/>
      <c r="X329" s="165"/>
      <c r="Y329" s="165"/>
      <c r="Z329" s="165"/>
      <c r="AA329" s="165"/>
      <c r="AB329" s="165"/>
      <c r="AC329" s="165"/>
      <c r="AD329" s="165"/>
      <c r="AE329" s="165"/>
      <c r="AF329" s="165"/>
      <c r="AG329" s="165"/>
      <c r="AH329" s="165"/>
      <c r="AI329" s="165"/>
      <c r="AJ329" s="165"/>
      <c r="AK329" s="165"/>
      <c r="AL329" s="165"/>
      <c r="AM329" s="165"/>
      <c r="AN329" s="165"/>
      <c r="AO329" s="165"/>
      <c r="AP329" s="165"/>
      <c r="AQ329" s="165"/>
      <c r="AR329" s="165"/>
      <c r="AS329" s="165"/>
      <c r="AT329" s="165"/>
    </row>
    <row r="330" spans="1:46" s="155" customFormat="1" ht="15.75">
      <c r="A330" s="165"/>
      <c r="B330" s="165"/>
      <c r="C330" s="165"/>
      <c r="D330" s="165"/>
      <c r="E330" s="165"/>
      <c r="F330" s="165"/>
      <c r="G330" s="165"/>
      <c r="H330" s="165"/>
      <c r="I330" s="165"/>
      <c r="J330" s="165"/>
      <c r="K330" s="165"/>
      <c r="L330" s="165"/>
      <c r="M330" s="165"/>
      <c r="N330" s="165"/>
      <c r="O330" s="165"/>
      <c r="P330" s="165"/>
      <c r="Q330" s="165"/>
      <c r="R330" s="165"/>
      <c r="S330" s="165"/>
      <c r="T330" s="165"/>
      <c r="U330" s="165"/>
      <c r="V330" s="165"/>
      <c r="W330" s="165"/>
      <c r="X330" s="165"/>
      <c r="Y330" s="165"/>
      <c r="Z330" s="165"/>
      <c r="AA330" s="165"/>
      <c r="AB330" s="165"/>
      <c r="AC330" s="165"/>
      <c r="AD330" s="165"/>
      <c r="AE330" s="165"/>
      <c r="AF330" s="165"/>
      <c r="AG330" s="165"/>
      <c r="AH330" s="165"/>
      <c r="AI330" s="165"/>
      <c r="AJ330" s="165"/>
      <c r="AK330" s="165"/>
      <c r="AL330" s="165"/>
      <c r="AM330" s="165"/>
      <c r="AN330" s="165"/>
      <c r="AO330" s="165"/>
      <c r="AP330" s="165"/>
      <c r="AQ330" s="165"/>
      <c r="AR330" s="165"/>
      <c r="AS330" s="165"/>
      <c r="AT330" s="165"/>
    </row>
    <row r="331" spans="1:46" s="153" customFormat="1" ht="15.75">
      <c r="A331" s="177"/>
      <c r="B331" s="177"/>
      <c r="C331" s="177"/>
      <c r="D331" s="177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  <c r="AA331" s="177"/>
      <c r="AB331" s="177"/>
      <c r="AC331" s="177"/>
      <c r="AD331" s="177"/>
      <c r="AE331" s="177"/>
      <c r="AF331" s="177"/>
      <c r="AG331" s="177"/>
      <c r="AH331" s="177"/>
      <c r="AI331" s="177"/>
      <c r="AJ331" s="177"/>
      <c r="AK331" s="177"/>
      <c r="AL331" s="177"/>
      <c r="AM331" s="177"/>
      <c r="AN331" s="177"/>
      <c r="AO331" s="177"/>
      <c r="AP331" s="177"/>
      <c r="AQ331" s="177"/>
      <c r="AR331" s="177"/>
      <c r="AS331" s="177"/>
      <c r="AT331" s="177"/>
    </row>
    <row r="332" spans="1:46" s="153" customFormat="1" ht="15.75">
      <c r="A332" s="173"/>
      <c r="B332" s="167"/>
      <c r="C332" s="173"/>
      <c r="D332" s="173"/>
      <c r="E332" s="173"/>
      <c r="F332" s="173"/>
      <c r="G332" s="173"/>
      <c r="H332" s="173"/>
      <c r="I332" s="173"/>
      <c r="J332" s="173"/>
      <c r="K332" s="173"/>
      <c r="L332" s="173"/>
      <c r="M332" s="173"/>
      <c r="N332" s="173"/>
      <c r="O332" s="173"/>
      <c r="P332" s="173"/>
      <c r="Q332" s="173"/>
      <c r="R332" s="173"/>
      <c r="S332" s="173"/>
      <c r="T332" s="173"/>
      <c r="U332" s="173"/>
      <c r="V332" s="173"/>
      <c r="W332" s="173"/>
      <c r="X332" s="173"/>
      <c r="Y332" s="173"/>
      <c r="Z332" s="173"/>
      <c r="AA332" s="173"/>
      <c r="AB332" s="173"/>
      <c r="AC332" s="173"/>
      <c r="AD332" s="173"/>
      <c r="AE332" s="173"/>
      <c r="AF332" s="173"/>
      <c r="AG332" s="173"/>
      <c r="AH332" s="173"/>
      <c r="AI332" s="173"/>
      <c r="AJ332" s="173"/>
      <c r="AK332" s="173"/>
      <c r="AL332" s="173"/>
      <c r="AM332" s="173"/>
      <c r="AN332" s="173"/>
      <c r="AO332" s="173"/>
      <c r="AP332" s="173"/>
      <c r="AQ332" s="173"/>
      <c r="AR332" s="173"/>
      <c r="AS332" s="173"/>
      <c r="AT332" s="173"/>
    </row>
    <row r="333" spans="1:46" s="153" customFormat="1" ht="15.75">
      <c r="A333" s="178"/>
      <c r="B333" s="178"/>
      <c r="C333" s="178"/>
      <c r="D333" s="178"/>
      <c r="E333" s="178"/>
      <c r="F333" s="178"/>
      <c r="G333" s="178"/>
      <c r="H333" s="178"/>
      <c r="I333" s="178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8"/>
      <c r="U333" s="178"/>
      <c r="V333" s="178"/>
      <c r="W333" s="178"/>
      <c r="X333" s="178"/>
      <c r="Y333" s="178"/>
      <c r="Z333" s="178"/>
      <c r="AA333" s="178"/>
      <c r="AB333" s="178"/>
      <c r="AC333" s="178"/>
      <c r="AD333" s="178"/>
      <c r="AE333" s="178"/>
      <c r="AF333" s="178"/>
      <c r="AG333" s="178"/>
      <c r="AH333" s="178"/>
      <c r="AI333" s="178"/>
      <c r="AJ333" s="178"/>
      <c r="AK333" s="178"/>
      <c r="AL333" s="178"/>
      <c r="AM333" s="178"/>
      <c r="AN333" s="178"/>
      <c r="AO333" s="178"/>
      <c r="AP333" s="178"/>
      <c r="AQ333" s="178"/>
      <c r="AR333" s="178"/>
      <c r="AS333" s="178"/>
      <c r="AT333" s="178"/>
    </row>
    <row r="334" spans="1:46" s="153" customFormat="1" ht="15.75">
      <c r="A334" s="178"/>
      <c r="B334" s="178"/>
      <c r="C334" s="178"/>
      <c r="D334" s="178"/>
      <c r="E334" s="178"/>
      <c r="F334" s="178"/>
      <c r="G334" s="178"/>
      <c r="H334" s="178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  <c r="Y334" s="178"/>
      <c r="Z334" s="178"/>
      <c r="AA334" s="178"/>
      <c r="AB334" s="178"/>
      <c r="AC334" s="178"/>
      <c r="AD334" s="178"/>
      <c r="AE334" s="178"/>
      <c r="AF334" s="178"/>
      <c r="AG334" s="178"/>
      <c r="AH334" s="178"/>
      <c r="AI334" s="178"/>
      <c r="AJ334" s="178"/>
      <c r="AK334" s="178"/>
      <c r="AL334" s="178"/>
      <c r="AM334" s="178"/>
      <c r="AN334" s="178"/>
      <c r="AO334" s="178"/>
      <c r="AP334" s="178"/>
      <c r="AQ334" s="178"/>
      <c r="AR334" s="178"/>
      <c r="AS334" s="178"/>
      <c r="AT334" s="178"/>
    </row>
    <row r="335" spans="1:46" s="168" customFormat="1" ht="15.75">
      <c r="A335" s="179"/>
      <c r="B335" s="179"/>
      <c r="C335" s="179"/>
      <c r="D335" s="179"/>
      <c r="E335" s="179"/>
      <c r="F335" s="179"/>
      <c r="G335" s="179"/>
      <c r="H335" s="179"/>
      <c r="I335" s="179"/>
      <c r="J335" s="179"/>
      <c r="K335" s="179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79"/>
      <c r="AT335" s="179"/>
    </row>
    <row r="336" spans="1:46" s="168" customFormat="1" ht="15.75">
      <c r="A336" s="178"/>
      <c r="B336" s="178"/>
      <c r="C336" s="178"/>
      <c r="D336" s="178"/>
      <c r="E336" s="178"/>
      <c r="F336" s="178"/>
      <c r="G336" s="178"/>
      <c r="H336" s="178"/>
      <c r="I336" s="178"/>
      <c r="J336" s="178"/>
      <c r="K336" s="178"/>
      <c r="L336" s="178"/>
      <c r="M336" s="178"/>
      <c r="N336" s="178"/>
      <c r="O336" s="178"/>
      <c r="P336" s="178"/>
      <c r="Q336" s="178"/>
      <c r="R336" s="178"/>
      <c r="S336" s="178"/>
      <c r="T336" s="178"/>
      <c r="U336" s="178"/>
      <c r="V336" s="178"/>
      <c r="W336" s="178"/>
      <c r="X336" s="178"/>
      <c r="Y336" s="178"/>
      <c r="Z336" s="178"/>
      <c r="AA336" s="178"/>
      <c r="AB336" s="178"/>
      <c r="AC336" s="178"/>
      <c r="AD336" s="178"/>
      <c r="AE336" s="178"/>
      <c r="AF336" s="178"/>
      <c r="AG336" s="178"/>
      <c r="AH336" s="178"/>
      <c r="AI336" s="178"/>
      <c r="AJ336" s="178"/>
      <c r="AK336" s="178"/>
      <c r="AL336" s="178"/>
      <c r="AM336" s="178"/>
      <c r="AN336" s="178"/>
      <c r="AO336" s="178"/>
      <c r="AP336" s="178"/>
      <c r="AQ336" s="178"/>
      <c r="AR336" s="178"/>
      <c r="AS336" s="178"/>
      <c r="AT336" s="178"/>
    </row>
    <row r="337" spans="1:46" s="168" customFormat="1" ht="15.75">
      <c r="A337" s="178"/>
      <c r="B337" s="178"/>
      <c r="C337" s="178"/>
      <c r="D337" s="178"/>
      <c r="E337" s="178"/>
      <c r="F337" s="178"/>
      <c r="G337" s="178"/>
      <c r="H337" s="178"/>
      <c r="I337" s="178"/>
      <c r="J337" s="178"/>
      <c r="K337" s="178"/>
      <c r="L337" s="178"/>
      <c r="M337" s="178"/>
      <c r="N337" s="178"/>
      <c r="O337" s="178"/>
      <c r="P337" s="178"/>
      <c r="Q337" s="178"/>
      <c r="R337" s="178"/>
      <c r="S337" s="178"/>
      <c r="T337" s="178"/>
      <c r="U337" s="178"/>
      <c r="V337" s="178"/>
      <c r="W337" s="178"/>
      <c r="X337" s="178"/>
      <c r="Y337" s="178"/>
      <c r="Z337" s="178"/>
      <c r="AA337" s="178"/>
      <c r="AB337" s="178"/>
      <c r="AC337" s="178"/>
      <c r="AD337" s="178"/>
      <c r="AE337" s="178"/>
      <c r="AF337" s="178"/>
      <c r="AG337" s="178"/>
      <c r="AH337" s="178"/>
      <c r="AI337" s="178"/>
      <c r="AJ337" s="178"/>
      <c r="AK337" s="178"/>
      <c r="AL337" s="178"/>
      <c r="AM337" s="178"/>
      <c r="AN337" s="178"/>
      <c r="AO337" s="178"/>
      <c r="AP337" s="178"/>
      <c r="AQ337" s="178"/>
      <c r="AR337" s="178"/>
      <c r="AS337" s="178"/>
      <c r="AT337" s="178"/>
    </row>
    <row r="338" spans="1:46" s="168" customFormat="1" ht="15.75">
      <c r="A338" s="179"/>
      <c r="B338" s="179"/>
      <c r="C338" s="179"/>
      <c r="D338" s="179"/>
      <c r="E338" s="179"/>
      <c r="F338" s="179"/>
      <c r="G338" s="179"/>
      <c r="H338" s="179"/>
      <c r="I338" s="179"/>
      <c r="J338" s="179"/>
      <c r="K338" s="179"/>
      <c r="L338" s="179"/>
      <c r="M338" s="179"/>
      <c r="N338" s="179"/>
      <c r="O338" s="179"/>
      <c r="P338" s="179"/>
      <c r="Q338" s="179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179"/>
      <c r="AT338" s="179"/>
    </row>
    <row r="339" spans="1:46" s="168" customFormat="1" ht="15.75">
      <c r="A339" s="178"/>
      <c r="B339" s="178"/>
      <c r="C339" s="178"/>
      <c r="D339" s="178"/>
      <c r="E339" s="178"/>
      <c r="F339" s="178"/>
      <c r="G339" s="178"/>
      <c r="H339" s="178"/>
      <c r="I339" s="178"/>
      <c r="J339" s="178"/>
      <c r="K339" s="178"/>
      <c r="L339" s="178"/>
      <c r="M339" s="178"/>
      <c r="N339" s="178"/>
      <c r="O339" s="178"/>
      <c r="P339" s="178"/>
      <c r="Q339" s="178"/>
      <c r="R339" s="178"/>
      <c r="S339" s="178"/>
      <c r="T339" s="178"/>
      <c r="U339" s="178"/>
      <c r="V339" s="178"/>
      <c r="W339" s="178"/>
      <c r="X339" s="178"/>
      <c r="Y339" s="178"/>
      <c r="Z339" s="178"/>
      <c r="AA339" s="178"/>
      <c r="AB339" s="178"/>
      <c r="AC339" s="178"/>
      <c r="AD339" s="178"/>
      <c r="AE339" s="178"/>
      <c r="AF339" s="178"/>
      <c r="AG339" s="178"/>
      <c r="AH339" s="178"/>
      <c r="AI339" s="178"/>
      <c r="AJ339" s="178"/>
      <c r="AK339" s="178"/>
      <c r="AL339" s="178"/>
      <c r="AM339" s="178"/>
      <c r="AN339" s="178"/>
      <c r="AO339" s="178"/>
      <c r="AP339" s="178"/>
      <c r="AQ339" s="178"/>
      <c r="AR339" s="178"/>
      <c r="AS339" s="178"/>
      <c r="AT339" s="178"/>
    </row>
    <row r="340" spans="1:46" s="168" customFormat="1" ht="15.75">
      <c r="A340" s="178"/>
      <c r="B340" s="178"/>
      <c r="C340" s="178"/>
      <c r="D340" s="178"/>
      <c r="E340" s="178"/>
      <c r="F340" s="178"/>
      <c r="G340" s="178"/>
      <c r="H340" s="178"/>
      <c r="I340" s="178"/>
      <c r="J340" s="178"/>
      <c r="K340" s="178"/>
      <c r="L340" s="178"/>
      <c r="M340" s="178"/>
      <c r="N340" s="178"/>
      <c r="O340" s="178"/>
      <c r="P340" s="178"/>
      <c r="Q340" s="178"/>
      <c r="R340" s="178"/>
      <c r="S340" s="178"/>
      <c r="T340" s="178"/>
      <c r="U340" s="178"/>
      <c r="V340" s="178"/>
      <c r="W340" s="178"/>
      <c r="X340" s="178"/>
      <c r="Y340" s="178"/>
      <c r="Z340" s="178"/>
      <c r="AA340" s="178"/>
      <c r="AB340" s="178"/>
      <c r="AC340" s="178"/>
      <c r="AD340" s="178"/>
      <c r="AE340" s="178"/>
      <c r="AF340" s="178"/>
      <c r="AG340" s="178"/>
      <c r="AH340" s="178"/>
      <c r="AI340" s="178"/>
      <c r="AJ340" s="178"/>
      <c r="AK340" s="178"/>
      <c r="AL340" s="178"/>
      <c r="AM340" s="178"/>
      <c r="AN340" s="178"/>
      <c r="AO340" s="178"/>
      <c r="AP340" s="178"/>
      <c r="AQ340" s="178"/>
      <c r="AR340" s="178"/>
      <c r="AS340" s="178"/>
      <c r="AT340" s="178"/>
    </row>
    <row r="341" spans="1:46" s="168" customFormat="1" ht="15.75">
      <c r="A341" s="179"/>
      <c r="B341" s="179"/>
      <c r="C341" s="179"/>
      <c r="D341" s="179"/>
      <c r="E341" s="179"/>
      <c r="F341" s="179"/>
      <c r="G341" s="179"/>
      <c r="H341" s="179"/>
      <c r="I341" s="179"/>
      <c r="J341" s="179"/>
      <c r="K341" s="179"/>
      <c r="L341" s="179"/>
      <c r="M341" s="179"/>
      <c r="N341" s="179"/>
      <c r="O341" s="179"/>
      <c r="P341" s="179"/>
      <c r="Q341" s="179"/>
      <c r="R341" s="179"/>
      <c r="S341" s="179"/>
      <c r="T341" s="179"/>
      <c r="U341" s="179"/>
      <c r="V341" s="179"/>
      <c r="W341" s="179"/>
      <c r="X341" s="179"/>
      <c r="Y341" s="179"/>
      <c r="Z341" s="179"/>
      <c r="AA341" s="179"/>
      <c r="AB341" s="179"/>
      <c r="AC341" s="179"/>
      <c r="AD341" s="179"/>
      <c r="AE341" s="179"/>
      <c r="AF341" s="179"/>
      <c r="AG341" s="179"/>
      <c r="AH341" s="179"/>
      <c r="AI341" s="179"/>
      <c r="AJ341" s="179"/>
      <c r="AK341" s="179"/>
      <c r="AL341" s="179"/>
      <c r="AM341" s="179"/>
      <c r="AN341" s="179"/>
      <c r="AO341" s="179"/>
      <c r="AP341" s="179"/>
      <c r="AQ341" s="179"/>
      <c r="AR341" s="179"/>
      <c r="AS341" s="179"/>
      <c r="AT341" s="179"/>
    </row>
    <row r="342" spans="1:46" s="168" customFormat="1" ht="15.75">
      <c r="A342" s="176"/>
      <c r="B342" s="167"/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6"/>
      <c r="P342" s="176"/>
      <c r="Q342" s="176"/>
      <c r="R342" s="176"/>
      <c r="S342" s="176"/>
      <c r="T342" s="176"/>
      <c r="U342" s="176"/>
      <c r="V342" s="176"/>
      <c r="W342" s="176"/>
      <c r="X342" s="176"/>
      <c r="Y342" s="176"/>
      <c r="Z342" s="176"/>
      <c r="AA342" s="176"/>
      <c r="AB342" s="176"/>
      <c r="AC342" s="176"/>
      <c r="AD342" s="176"/>
      <c r="AE342" s="176"/>
      <c r="AF342" s="176"/>
      <c r="AG342" s="176"/>
      <c r="AH342" s="176"/>
      <c r="AI342" s="176"/>
      <c r="AJ342" s="176"/>
      <c r="AK342" s="176"/>
      <c r="AL342" s="176"/>
      <c r="AM342" s="176"/>
      <c r="AN342" s="176"/>
      <c r="AO342" s="176"/>
      <c r="AP342" s="176"/>
      <c r="AQ342" s="176"/>
      <c r="AR342" s="176"/>
      <c r="AS342" s="176"/>
      <c r="AT342" s="176"/>
    </row>
    <row r="343" spans="1:46" s="168" customFormat="1" ht="15.75">
      <c r="A343" s="178"/>
      <c r="B343" s="178"/>
      <c r="C343" s="178"/>
      <c r="D343" s="178"/>
      <c r="E343" s="178"/>
      <c r="F343" s="178"/>
      <c r="G343" s="178"/>
      <c r="H343" s="178"/>
      <c r="I343" s="178"/>
      <c r="J343" s="178"/>
      <c r="K343" s="178"/>
      <c r="L343" s="178"/>
      <c r="M343" s="178"/>
      <c r="N343" s="178"/>
      <c r="O343" s="178"/>
      <c r="P343" s="178"/>
      <c r="Q343" s="178"/>
      <c r="R343" s="178"/>
      <c r="S343" s="178"/>
      <c r="T343" s="178"/>
      <c r="U343" s="178"/>
      <c r="V343" s="178"/>
      <c r="W343" s="178"/>
      <c r="X343" s="178"/>
      <c r="Y343" s="178"/>
      <c r="Z343" s="178"/>
      <c r="AA343" s="178"/>
      <c r="AB343" s="178"/>
      <c r="AC343" s="178"/>
      <c r="AD343" s="178"/>
      <c r="AE343" s="178"/>
      <c r="AF343" s="178"/>
      <c r="AG343" s="178"/>
      <c r="AH343" s="178"/>
      <c r="AI343" s="178"/>
      <c r="AJ343" s="178"/>
      <c r="AK343" s="178"/>
      <c r="AL343" s="178"/>
      <c r="AM343" s="178"/>
      <c r="AN343" s="178"/>
      <c r="AO343" s="178"/>
      <c r="AP343" s="178"/>
      <c r="AQ343" s="178"/>
      <c r="AR343" s="178"/>
      <c r="AS343" s="178"/>
      <c r="AT343" s="178"/>
    </row>
    <row r="344" spans="1:46" s="180" customFormat="1">
      <c r="A344" s="178"/>
      <c r="B344" s="178"/>
      <c r="C344" s="178"/>
      <c r="D344" s="178"/>
      <c r="E344" s="178"/>
      <c r="F344" s="178"/>
      <c r="G344" s="178"/>
      <c r="H344" s="178"/>
      <c r="I344" s="178"/>
      <c r="J344" s="178"/>
      <c r="K344" s="178"/>
      <c r="L344" s="178"/>
      <c r="M344" s="178"/>
      <c r="N344" s="178"/>
      <c r="O344" s="178"/>
      <c r="P344" s="178"/>
      <c r="Q344" s="178"/>
      <c r="R344" s="178"/>
      <c r="S344" s="178"/>
      <c r="T344" s="178"/>
      <c r="U344" s="178"/>
      <c r="V344" s="178"/>
      <c r="W344" s="178"/>
      <c r="X344" s="178"/>
      <c r="Y344" s="178"/>
      <c r="Z344" s="178"/>
      <c r="AA344" s="178"/>
      <c r="AB344" s="178"/>
      <c r="AC344" s="178"/>
      <c r="AD344" s="178"/>
      <c r="AE344" s="178"/>
      <c r="AF344" s="178"/>
      <c r="AG344" s="178"/>
      <c r="AH344" s="178"/>
      <c r="AI344" s="178"/>
      <c r="AJ344" s="178"/>
      <c r="AK344" s="178"/>
      <c r="AL344" s="178"/>
      <c r="AM344" s="178"/>
      <c r="AN344" s="178"/>
      <c r="AO344" s="178"/>
      <c r="AP344" s="178"/>
      <c r="AQ344" s="178"/>
      <c r="AR344" s="178"/>
      <c r="AS344" s="178"/>
      <c r="AT344" s="178"/>
    </row>
    <row r="345" spans="1:46" s="180" customFormat="1" ht="15">
      <c r="A345" s="179"/>
      <c r="B345" s="179"/>
      <c r="C345" s="179"/>
      <c r="D345" s="179"/>
      <c r="E345" s="179"/>
      <c r="F345" s="179"/>
      <c r="G345" s="179"/>
      <c r="H345" s="179"/>
      <c r="I345" s="179"/>
      <c r="J345" s="179"/>
      <c r="K345" s="179"/>
      <c r="L345" s="179"/>
      <c r="M345" s="179"/>
      <c r="N345" s="179"/>
      <c r="O345" s="179"/>
      <c r="P345" s="179"/>
      <c r="Q345" s="179"/>
      <c r="R345" s="179"/>
      <c r="S345" s="179"/>
      <c r="T345" s="179"/>
      <c r="U345" s="179"/>
      <c r="V345" s="179"/>
      <c r="W345" s="179"/>
      <c r="X345" s="179"/>
      <c r="Y345" s="179"/>
      <c r="Z345" s="179"/>
      <c r="AA345" s="179"/>
      <c r="AB345" s="179"/>
      <c r="AC345" s="179"/>
      <c r="AD345" s="179"/>
      <c r="AE345" s="179"/>
      <c r="AF345" s="179"/>
      <c r="AG345" s="179"/>
      <c r="AH345" s="179"/>
      <c r="AI345" s="179"/>
      <c r="AJ345" s="179"/>
      <c r="AK345" s="179"/>
      <c r="AL345" s="179"/>
      <c r="AM345" s="179"/>
      <c r="AN345" s="179"/>
      <c r="AO345" s="179"/>
      <c r="AP345" s="179"/>
      <c r="AQ345" s="179"/>
      <c r="AR345" s="179"/>
      <c r="AS345" s="179"/>
      <c r="AT345" s="179"/>
    </row>
    <row r="346" spans="1:46" s="180" customFormat="1">
      <c r="A346" s="178"/>
      <c r="B346" s="178"/>
      <c r="C346" s="178"/>
      <c r="D346" s="178"/>
      <c r="E346" s="178"/>
      <c r="F346" s="178"/>
      <c r="G346" s="178"/>
      <c r="H346" s="178"/>
      <c r="I346" s="178"/>
      <c r="J346" s="178"/>
      <c r="K346" s="178"/>
      <c r="L346" s="178"/>
      <c r="M346" s="178"/>
      <c r="N346" s="178"/>
      <c r="O346" s="178"/>
      <c r="P346" s="178"/>
      <c r="Q346" s="178"/>
      <c r="R346" s="178"/>
      <c r="S346" s="178"/>
      <c r="T346" s="178"/>
      <c r="U346" s="178"/>
      <c r="V346" s="178"/>
      <c r="W346" s="178"/>
      <c r="X346" s="178"/>
      <c r="Y346" s="178"/>
      <c r="Z346" s="178"/>
      <c r="AA346" s="178"/>
      <c r="AB346" s="178"/>
      <c r="AC346" s="178"/>
      <c r="AD346" s="178"/>
      <c r="AE346" s="178"/>
      <c r="AF346" s="178"/>
      <c r="AG346" s="178"/>
      <c r="AH346" s="178"/>
      <c r="AI346" s="178"/>
      <c r="AJ346" s="178"/>
      <c r="AK346" s="178"/>
      <c r="AL346" s="178"/>
      <c r="AM346" s="178"/>
      <c r="AN346" s="178"/>
      <c r="AO346" s="178"/>
      <c r="AP346" s="178"/>
      <c r="AQ346" s="178"/>
      <c r="AR346" s="178"/>
      <c r="AS346" s="178"/>
      <c r="AT346" s="178"/>
    </row>
    <row r="347" spans="1:46" s="180" customFormat="1">
      <c r="A347" s="178"/>
      <c r="B347" s="178"/>
      <c r="C347" s="178"/>
      <c r="D347" s="178"/>
      <c r="E347" s="178"/>
      <c r="F347" s="178"/>
      <c r="G347" s="178"/>
      <c r="H347" s="178"/>
      <c r="I347" s="178"/>
      <c r="J347" s="178"/>
      <c r="K347" s="178"/>
      <c r="L347" s="178"/>
      <c r="M347" s="178"/>
      <c r="N347" s="178"/>
      <c r="O347" s="178"/>
      <c r="P347" s="178"/>
      <c r="Q347" s="178"/>
      <c r="R347" s="178"/>
      <c r="S347" s="178"/>
      <c r="T347" s="178"/>
      <c r="U347" s="178"/>
      <c r="V347" s="178"/>
      <c r="W347" s="178"/>
      <c r="X347" s="178"/>
      <c r="Y347" s="178"/>
      <c r="Z347" s="178"/>
      <c r="AA347" s="178"/>
      <c r="AB347" s="178"/>
      <c r="AC347" s="178"/>
      <c r="AD347" s="178"/>
      <c r="AE347" s="178"/>
      <c r="AF347" s="178"/>
      <c r="AG347" s="178"/>
      <c r="AH347" s="178"/>
      <c r="AI347" s="178"/>
      <c r="AJ347" s="178"/>
      <c r="AK347" s="178"/>
      <c r="AL347" s="178"/>
      <c r="AM347" s="178"/>
      <c r="AN347" s="178"/>
      <c r="AO347" s="178"/>
      <c r="AP347" s="178"/>
      <c r="AQ347" s="178"/>
      <c r="AR347" s="178"/>
      <c r="AS347" s="178"/>
      <c r="AT347" s="178"/>
    </row>
    <row r="348" spans="1:46" s="180" customFormat="1" ht="15">
      <c r="A348" s="179"/>
      <c r="B348" s="179"/>
      <c r="C348" s="179"/>
      <c r="D348" s="179"/>
      <c r="E348" s="179"/>
      <c r="F348" s="179"/>
      <c r="G348" s="179"/>
      <c r="H348" s="179"/>
      <c r="I348" s="179"/>
      <c r="J348" s="179"/>
      <c r="K348" s="179"/>
      <c r="L348" s="179"/>
      <c r="M348" s="179"/>
      <c r="N348" s="179"/>
      <c r="O348" s="179"/>
      <c r="P348" s="179"/>
      <c r="Q348" s="179"/>
      <c r="R348" s="179"/>
      <c r="S348" s="179"/>
      <c r="T348" s="179"/>
      <c r="U348" s="179"/>
      <c r="V348" s="179"/>
      <c r="W348" s="179"/>
      <c r="X348" s="179"/>
      <c r="Y348" s="179"/>
      <c r="Z348" s="179"/>
      <c r="AA348" s="179"/>
      <c r="AB348" s="179"/>
      <c r="AC348" s="179"/>
      <c r="AD348" s="179"/>
      <c r="AE348" s="179"/>
      <c r="AF348" s="179"/>
      <c r="AG348" s="179"/>
      <c r="AH348" s="179"/>
      <c r="AI348" s="179"/>
      <c r="AJ348" s="179"/>
      <c r="AK348" s="179"/>
      <c r="AL348" s="179"/>
      <c r="AM348" s="179"/>
      <c r="AN348" s="179"/>
      <c r="AO348" s="179"/>
      <c r="AP348" s="179"/>
      <c r="AQ348" s="179"/>
      <c r="AR348" s="179"/>
      <c r="AS348" s="179"/>
      <c r="AT348" s="179"/>
    </row>
    <row r="349" spans="1:46" s="180" customFormat="1">
      <c r="A349" s="178"/>
      <c r="B349" s="178"/>
      <c r="C349" s="178"/>
      <c r="D349" s="178"/>
      <c r="E349" s="178"/>
      <c r="F349" s="178"/>
      <c r="G349" s="178"/>
      <c r="H349" s="178"/>
      <c r="I349" s="178"/>
      <c r="J349" s="178"/>
      <c r="K349" s="178"/>
      <c r="L349" s="178"/>
      <c r="M349" s="178"/>
      <c r="N349" s="178"/>
      <c r="O349" s="178"/>
      <c r="P349" s="178"/>
      <c r="Q349" s="178"/>
      <c r="R349" s="178"/>
      <c r="S349" s="178"/>
      <c r="T349" s="178"/>
      <c r="U349" s="178"/>
      <c r="V349" s="178"/>
      <c r="W349" s="178"/>
      <c r="X349" s="178"/>
      <c r="Y349" s="178"/>
      <c r="Z349" s="178"/>
      <c r="AA349" s="178"/>
      <c r="AB349" s="178"/>
      <c r="AC349" s="178"/>
      <c r="AD349" s="178"/>
      <c r="AE349" s="178"/>
      <c r="AF349" s="178"/>
      <c r="AG349" s="178"/>
      <c r="AH349" s="178"/>
      <c r="AI349" s="178"/>
      <c r="AJ349" s="178"/>
      <c r="AK349" s="178"/>
      <c r="AL349" s="178"/>
      <c r="AM349" s="178"/>
      <c r="AN349" s="178"/>
      <c r="AO349" s="178"/>
      <c r="AP349" s="178"/>
      <c r="AQ349" s="178"/>
      <c r="AR349" s="178"/>
      <c r="AS349" s="178"/>
      <c r="AT349" s="178"/>
    </row>
    <row r="350" spans="1:46" s="180" customFormat="1">
      <c r="A350" s="178"/>
      <c r="B350" s="178"/>
      <c r="C350" s="178"/>
      <c r="D350" s="178"/>
      <c r="E350" s="178"/>
      <c r="F350" s="178"/>
      <c r="G350" s="178"/>
      <c r="H350" s="178"/>
      <c r="I350" s="178"/>
      <c r="J350" s="178"/>
      <c r="K350" s="178"/>
      <c r="L350" s="178"/>
      <c r="M350" s="178"/>
      <c r="N350" s="178"/>
      <c r="O350" s="178"/>
      <c r="P350" s="178"/>
      <c r="Q350" s="178"/>
      <c r="R350" s="178"/>
      <c r="S350" s="178"/>
      <c r="T350" s="178"/>
      <c r="U350" s="178"/>
      <c r="V350" s="178"/>
      <c r="W350" s="178"/>
      <c r="X350" s="178"/>
      <c r="Y350" s="178"/>
      <c r="Z350" s="178"/>
      <c r="AA350" s="178"/>
      <c r="AB350" s="178"/>
      <c r="AC350" s="178"/>
      <c r="AD350" s="178"/>
      <c r="AE350" s="178"/>
      <c r="AF350" s="178"/>
      <c r="AG350" s="178"/>
      <c r="AH350" s="178"/>
      <c r="AI350" s="178"/>
      <c r="AJ350" s="178"/>
      <c r="AK350" s="178"/>
      <c r="AL350" s="178"/>
      <c r="AM350" s="178"/>
      <c r="AN350" s="178"/>
      <c r="AO350" s="178"/>
      <c r="AP350" s="178"/>
      <c r="AQ350" s="178"/>
      <c r="AR350" s="178"/>
      <c r="AS350" s="178"/>
      <c r="AT350" s="178"/>
    </row>
    <row r="351" spans="1:46" s="180" customFormat="1" ht="15">
      <c r="A351" s="179"/>
      <c r="B351" s="179"/>
      <c r="C351" s="179"/>
      <c r="D351" s="179"/>
      <c r="E351" s="179"/>
      <c r="F351" s="179"/>
      <c r="G351" s="179"/>
      <c r="H351" s="179"/>
      <c r="I351" s="179"/>
      <c r="J351" s="179"/>
      <c r="K351" s="179"/>
      <c r="L351" s="179"/>
      <c r="M351" s="179"/>
      <c r="N351" s="179"/>
      <c r="O351" s="179"/>
      <c r="P351" s="179"/>
      <c r="Q351" s="179"/>
      <c r="R351" s="179"/>
      <c r="S351" s="179"/>
      <c r="T351" s="179"/>
      <c r="U351" s="179"/>
      <c r="V351" s="179"/>
      <c r="W351" s="179"/>
      <c r="X351" s="179"/>
      <c r="Y351" s="179"/>
      <c r="Z351" s="179"/>
      <c r="AA351" s="179"/>
      <c r="AB351" s="179"/>
      <c r="AC351" s="179"/>
      <c r="AD351" s="179"/>
      <c r="AE351" s="179"/>
      <c r="AF351" s="179"/>
      <c r="AG351" s="179"/>
      <c r="AH351" s="179"/>
      <c r="AI351" s="179"/>
      <c r="AJ351" s="179"/>
      <c r="AK351" s="179"/>
      <c r="AL351" s="179"/>
      <c r="AM351" s="179"/>
      <c r="AN351" s="179"/>
      <c r="AO351" s="179"/>
      <c r="AP351" s="179"/>
      <c r="AQ351" s="179"/>
      <c r="AR351" s="179"/>
      <c r="AS351" s="179"/>
      <c r="AT351" s="179"/>
    </row>
    <row r="352" spans="1:46" s="180" customFormat="1"/>
    <row r="353" s="180" customFormat="1"/>
    <row r="354" s="180" customFormat="1"/>
    <row r="355" s="180" customFormat="1"/>
    <row r="356" s="180" customFormat="1"/>
    <row r="357" s="180" customFormat="1"/>
    <row r="358" s="180" customFormat="1"/>
    <row r="359" s="180" customFormat="1"/>
    <row r="360" s="180" customFormat="1"/>
    <row r="361" s="180" customFormat="1"/>
    <row r="362" s="180" customFormat="1"/>
    <row r="363" s="180" customFormat="1"/>
    <row r="364" s="180" customFormat="1"/>
    <row r="365" s="180" customFormat="1"/>
    <row r="366" s="180" customFormat="1"/>
    <row r="367" s="180" customFormat="1"/>
    <row r="368" s="180" customFormat="1"/>
    <row r="369" s="180" customFormat="1"/>
    <row r="370" s="180" customFormat="1"/>
    <row r="371" s="180" customFormat="1"/>
    <row r="372" s="180" customFormat="1"/>
    <row r="373" s="180" customFormat="1"/>
    <row r="374" s="180" customFormat="1"/>
    <row r="375" s="180" customFormat="1"/>
    <row r="376" s="180" customFormat="1"/>
    <row r="377" s="180" customFormat="1"/>
    <row r="378" s="180" customFormat="1"/>
    <row r="379" s="180" customFormat="1"/>
    <row r="380" s="180" customFormat="1"/>
    <row r="381" s="180" customFormat="1"/>
    <row r="382" s="180" customFormat="1"/>
    <row r="383" s="180" customFormat="1"/>
    <row r="384" s="180" customFormat="1"/>
    <row r="385" s="180" customFormat="1"/>
    <row r="386" s="180" customFormat="1"/>
    <row r="387" s="180" customFormat="1"/>
    <row r="388" s="180" customFormat="1"/>
    <row r="389" s="180" customFormat="1"/>
    <row r="390" s="180" customFormat="1"/>
    <row r="391" s="180" customFormat="1"/>
    <row r="392" s="180" customFormat="1"/>
    <row r="393" s="180" customFormat="1"/>
    <row r="394" s="180" customFormat="1"/>
    <row r="395" s="180" customFormat="1"/>
    <row r="396" s="180" customFormat="1"/>
    <row r="397" s="180" customFormat="1"/>
    <row r="398" s="180" customFormat="1"/>
    <row r="399" s="180" customFormat="1"/>
    <row r="400" s="180" customFormat="1"/>
    <row r="401" s="180" customFormat="1"/>
  </sheetData>
  <mergeCells count="124">
    <mergeCell ref="A346:AT347"/>
    <mergeCell ref="A348:AT348"/>
    <mergeCell ref="A349:AT350"/>
    <mergeCell ref="A351:AT351"/>
    <mergeCell ref="A336:AT337"/>
    <mergeCell ref="A338:AT338"/>
    <mergeCell ref="A339:AT340"/>
    <mergeCell ref="A341:AT341"/>
    <mergeCell ref="A343:AT344"/>
    <mergeCell ref="A345:AT345"/>
    <mergeCell ref="A318:AT319"/>
    <mergeCell ref="A320:AT320"/>
    <mergeCell ref="A325:AT326"/>
    <mergeCell ref="A327:AT330"/>
    <mergeCell ref="A333:AT334"/>
    <mergeCell ref="A335:AT335"/>
    <mergeCell ref="A306:AT307"/>
    <mergeCell ref="A308:AT308"/>
    <mergeCell ref="A312:AT313"/>
    <mergeCell ref="A314:AT314"/>
    <mergeCell ref="A315:AT316"/>
    <mergeCell ref="A317:AT317"/>
    <mergeCell ref="A292:AT292"/>
    <mergeCell ref="A296:AT298"/>
    <mergeCell ref="A300:AT301"/>
    <mergeCell ref="A302:AT302"/>
    <mergeCell ref="A303:AT304"/>
    <mergeCell ref="A305:AT305"/>
    <mergeCell ref="A283:AT283"/>
    <mergeCell ref="A284:AT285"/>
    <mergeCell ref="A286:AT286"/>
    <mergeCell ref="A287:AT288"/>
    <mergeCell ref="A289:AT289"/>
    <mergeCell ref="A290:AT291"/>
    <mergeCell ref="A270:AT271"/>
    <mergeCell ref="A272:AT272"/>
    <mergeCell ref="A273:AT274"/>
    <mergeCell ref="A275:AT275"/>
    <mergeCell ref="A278:AT280"/>
    <mergeCell ref="A281:AT282"/>
    <mergeCell ref="A242:AT243"/>
    <mergeCell ref="A244:AT244"/>
    <mergeCell ref="A245:AT247"/>
    <mergeCell ref="A248:AT250"/>
    <mergeCell ref="A253:AT256"/>
    <mergeCell ref="A267:AT269"/>
    <mergeCell ref="A226:AT226"/>
    <mergeCell ref="A227:AT229"/>
    <mergeCell ref="A232:AT235"/>
    <mergeCell ref="A236:AT237"/>
    <mergeCell ref="A238:AT238"/>
    <mergeCell ref="A239:AT241"/>
    <mergeCell ref="A202:AT205"/>
    <mergeCell ref="A209:AT211"/>
    <mergeCell ref="A212:AT214"/>
    <mergeCell ref="A217:AT220"/>
    <mergeCell ref="A221:AT223"/>
    <mergeCell ref="A224:AT225"/>
    <mergeCell ref="A186:AT188"/>
    <mergeCell ref="A191:AT191"/>
    <mergeCell ref="A192:AT192"/>
    <mergeCell ref="A193:AT195"/>
    <mergeCell ref="A196:AT196"/>
    <mergeCell ref="A197:AT199"/>
    <mergeCell ref="A169:AT172"/>
    <mergeCell ref="A174:AT176"/>
    <mergeCell ref="A177:AT177"/>
    <mergeCell ref="A178:AT180"/>
    <mergeCell ref="A182:AT184"/>
    <mergeCell ref="A185:AT185"/>
    <mergeCell ref="A150:AT151"/>
    <mergeCell ref="A152:AT152"/>
    <mergeCell ref="A153:AT154"/>
    <mergeCell ref="A155:AT155"/>
    <mergeCell ref="A161:AT164"/>
    <mergeCell ref="A165:AT168"/>
    <mergeCell ref="A140:AT140"/>
    <mergeCell ref="A141:AT143"/>
    <mergeCell ref="A144:AT145"/>
    <mergeCell ref="A146:AT146"/>
    <mergeCell ref="A147:AT148"/>
    <mergeCell ref="A149:AT149"/>
    <mergeCell ref="A129:AT130"/>
    <mergeCell ref="A131:AT131"/>
    <mergeCell ref="A132:AT133"/>
    <mergeCell ref="A134:AT134"/>
    <mergeCell ref="A135:AT137"/>
    <mergeCell ref="A138:AT139"/>
    <mergeCell ref="A108:AT109"/>
    <mergeCell ref="A110:AT110"/>
    <mergeCell ref="A111:AT112"/>
    <mergeCell ref="A113:AT113"/>
    <mergeCell ref="A118:AT126"/>
    <mergeCell ref="A127:AT128"/>
    <mergeCell ref="A96:AT97"/>
    <mergeCell ref="A98:AT98"/>
    <mergeCell ref="A99:AT101"/>
    <mergeCell ref="A102:AT103"/>
    <mergeCell ref="A104:AT104"/>
    <mergeCell ref="A105:AT107"/>
    <mergeCell ref="A80:AT82"/>
    <mergeCell ref="A83:AT85"/>
    <mergeCell ref="A86:AT88"/>
    <mergeCell ref="A91:AT92"/>
    <mergeCell ref="A93:AT94"/>
    <mergeCell ref="A95:AT95"/>
    <mergeCell ref="A32:AT32"/>
    <mergeCell ref="A33:AT33"/>
    <mergeCell ref="A34:AT34"/>
    <mergeCell ref="A64:AT67"/>
    <mergeCell ref="A68:AT71"/>
    <mergeCell ref="A77:AT79"/>
    <mergeCell ref="A15:P15"/>
    <mergeCell ref="A18:P18"/>
    <mergeCell ref="A19:P19"/>
    <mergeCell ref="A29:AT29"/>
    <mergeCell ref="A30:AT30"/>
    <mergeCell ref="A31:AT31"/>
    <mergeCell ref="A2:P2"/>
    <mergeCell ref="A4:P4"/>
    <mergeCell ref="A6:P6"/>
    <mergeCell ref="A10:P10"/>
    <mergeCell ref="A11:P11"/>
    <mergeCell ref="A14:P14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Footer>&amp;L&amp;8ekonomika.doo@bih.net.ba - 037/511-739&amp;RStrana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Sadrzaj</vt:lpstr>
      <vt:lpstr>BU</vt:lpstr>
      <vt:lpstr>BS</vt:lpstr>
      <vt:lpstr>GT</vt:lpstr>
      <vt:lpstr>NI</vt:lpstr>
      <vt:lpstr>Biljeske</vt:lpstr>
      <vt:lpstr>BS!Print_Area</vt:lpstr>
      <vt:lpstr>BU!Print_Area</vt:lpstr>
      <vt:lpstr>GT!Print_Area</vt:lpstr>
      <vt:lpstr>NI!Print_Area</vt:lpstr>
      <vt:lpstr>BS!Print_Titles</vt:lpstr>
      <vt:lpstr>BU!Print_Titles</vt:lpstr>
      <vt:lpstr>GT!Print_Titles</vt:lpstr>
      <vt:lpstr>NI!Print_Titles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Dado</dc:creator>
  <cp:lastModifiedBy>Dragan</cp:lastModifiedBy>
  <cp:lastPrinted>2020-02-17T11:50:46Z</cp:lastPrinted>
  <dcterms:created xsi:type="dcterms:W3CDTF">2011-03-30T05:58:28Z</dcterms:created>
  <dcterms:modified xsi:type="dcterms:W3CDTF">2020-04-16T08:32:30Z</dcterms:modified>
</cp:coreProperties>
</file>