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Josipa\Desktop\BACK OFFICE 2026\izvještaji NO\ZIF\"/>
    </mc:Choice>
  </mc:AlternateContent>
  <xr:revisionPtr revIDLastSave="0" documentId="13_ncr:1_{7F1313D3-9D75-4C88-A133-E5DE1CCAB2FE}" xr6:coauthVersionLast="47" xr6:coauthVersionMax="47" xr10:uidLastSave="{00000000-0000-0000-0000-000000000000}"/>
  <bookViews>
    <workbookView xWindow="-120" yWindow="-120" windowWidth="25440" windowHeight="15390" xr2:uid="{00000000-000D-0000-FFFF-FFFF00000000}"/>
  </bookViews>
  <sheets>
    <sheet name="prilog 1" sheetId="2" r:id="rId1"/>
    <sheet name="prilog 2" sheetId="3" r:id="rId2"/>
    <sheet name="prilog 3" sheetId="4" r:id="rId3"/>
    <sheet name="prilog 4" sheetId="7" r:id="rId4"/>
    <sheet name="Bilješke " sheetId="9" r:id="rId5"/>
  </sheets>
  <definedNames>
    <definedName name="_xlnm._FilterDatabase" localSheetId="0" hidden="1">'prilog 1'!$G$86:$G$87</definedName>
  </definedNames>
  <calcPr calcId="191029"/>
</workbook>
</file>

<file path=xl/calcChain.xml><?xml version="1.0" encoding="utf-8"?>
<calcChain xmlns="http://schemas.openxmlformats.org/spreadsheetml/2006/main">
  <c r="G50" i="3" l="1"/>
  <c r="G34" i="3"/>
  <c r="H60" i="7"/>
  <c r="G47" i="3"/>
  <c r="G46" i="3" l="1"/>
  <c r="G41" i="3"/>
  <c r="G24" i="3"/>
  <c r="G58" i="2" l="1"/>
  <c r="G57" i="2"/>
  <c r="G34" i="2"/>
  <c r="H45" i="7" l="1"/>
  <c r="G53" i="2" l="1"/>
  <c r="H54" i="7"/>
  <c r="G77" i="2" l="1"/>
  <c r="G76" i="2" s="1"/>
  <c r="G74" i="2"/>
  <c r="G72" i="3" l="1"/>
  <c r="G52" i="3"/>
  <c r="G33" i="3"/>
  <c r="G28" i="3"/>
  <c r="G23" i="3"/>
  <c r="A1" i="3"/>
  <c r="G69" i="2"/>
  <c r="G66" i="2"/>
  <c r="G62" i="2"/>
  <c r="G47" i="2"/>
  <c r="G38" i="2"/>
  <c r="G29" i="2"/>
  <c r="G26" i="2"/>
  <c r="G23" i="2"/>
  <c r="G40" i="3" l="1"/>
  <c r="G43" i="2"/>
  <c r="G22" i="3"/>
  <c r="G68" i="3" l="1"/>
  <c r="G60" i="3"/>
  <c r="G84" i="3"/>
  <c r="G87" i="3" s="1"/>
  <c r="G78" i="2"/>
  <c r="H56" i="7"/>
  <c r="E28" i="4" l="1"/>
  <c r="G63" i="3" l="1"/>
  <c r="G67" i="3" s="1"/>
  <c r="G75" i="2" s="1"/>
  <c r="G73" i="2" s="1"/>
  <c r="G79" i="2" s="1"/>
  <c r="G50" i="2"/>
  <c r="G59" i="2" s="1"/>
  <c r="E22" i="4"/>
  <c r="G83" i="3" l="1"/>
  <c r="G83" i="2"/>
  <c r="E26" i="4"/>
  <c r="E29" i="4" l="1"/>
  <c r="E30" i="4" l="1"/>
  <c r="E36" i="4" s="1"/>
</calcChain>
</file>

<file path=xl/sharedStrings.xml><?xml version="1.0" encoding="utf-8"?>
<sst xmlns="http://schemas.openxmlformats.org/spreadsheetml/2006/main" count="490" uniqueCount="303">
  <si>
    <t>Ostale rezerve</t>
  </si>
  <si>
    <t>Redni broj</t>
  </si>
  <si>
    <t>Pozicija</t>
  </si>
  <si>
    <t>Oznaka za AOP</t>
  </si>
  <si>
    <t>Iznos tekuće godine</t>
  </si>
  <si>
    <t xml:space="preserve">IMOVINA </t>
  </si>
  <si>
    <t>Ulaganja u instrumente kapitala</t>
  </si>
  <si>
    <t>1.</t>
  </si>
  <si>
    <t>2.</t>
  </si>
  <si>
    <t>3.</t>
  </si>
  <si>
    <t>4.</t>
  </si>
  <si>
    <t>5.</t>
  </si>
  <si>
    <t>6.</t>
  </si>
  <si>
    <t>7.</t>
  </si>
  <si>
    <t>Odgođena porezna imovina</t>
  </si>
  <si>
    <t>8.</t>
  </si>
  <si>
    <t>OBAVEZE</t>
  </si>
  <si>
    <t>2.2.</t>
  </si>
  <si>
    <t>2.1.</t>
  </si>
  <si>
    <t>Ulaganja u dužničke instrumente</t>
  </si>
  <si>
    <t>3.1.</t>
  </si>
  <si>
    <t>3.2.</t>
  </si>
  <si>
    <t>Obveznice</t>
  </si>
  <si>
    <t xml:space="preserve">Depoziti </t>
  </si>
  <si>
    <t>Potraživanja po osnovu dividendi</t>
  </si>
  <si>
    <t>Potraživanja od društva za upravljanje</t>
  </si>
  <si>
    <t>Razgraničenja</t>
  </si>
  <si>
    <t>Ostala imovina i potraživanja</t>
  </si>
  <si>
    <t>4.1.</t>
  </si>
  <si>
    <t>4.2.</t>
  </si>
  <si>
    <t>4.3.</t>
  </si>
  <si>
    <t>4.4.</t>
  </si>
  <si>
    <t>4.5.</t>
  </si>
  <si>
    <t>Potraživanja iz poslovanja</t>
  </si>
  <si>
    <t>Akontacije poreza na dobit</t>
  </si>
  <si>
    <t>8.1.</t>
  </si>
  <si>
    <t>8.2.</t>
  </si>
  <si>
    <t>8.3.</t>
  </si>
  <si>
    <r>
      <t>UKUPNO IMOVINA</t>
    </r>
    <r>
      <rPr>
        <sz val="10"/>
        <color indexed="8"/>
        <rFont val="Arial"/>
        <family val="2"/>
      </rPr>
      <t xml:space="preserve"> (001+002+005+008+014+015+016+017)</t>
    </r>
  </si>
  <si>
    <t>Obaveze iz poslovanja</t>
  </si>
  <si>
    <t>8.4.</t>
  </si>
  <si>
    <t>Obaveze za tekući porez na dobit</t>
  </si>
  <si>
    <t>Odgođene porezne obaveze</t>
  </si>
  <si>
    <t>Obaveze za dividende</t>
  </si>
  <si>
    <t>Obaveze prema društvu za upravljanje</t>
  </si>
  <si>
    <t>Ostale obaveze</t>
  </si>
  <si>
    <t>6.1.</t>
  </si>
  <si>
    <t>6.2.</t>
  </si>
  <si>
    <t>6.3.</t>
  </si>
  <si>
    <t>6.4.</t>
  </si>
  <si>
    <t>Ostala imovina i potraživanja, uključujući i razgraničenja (018 do 021)</t>
  </si>
  <si>
    <t>NETO IMOVINA</t>
  </si>
  <si>
    <t>Dionički kapital</t>
  </si>
  <si>
    <t>D.</t>
  </si>
  <si>
    <t>1.1.</t>
  </si>
  <si>
    <t>1.2.</t>
  </si>
  <si>
    <t>Dionička premija</t>
  </si>
  <si>
    <t xml:space="preserve">Statutarne rezerve </t>
  </si>
  <si>
    <t>5.1.</t>
  </si>
  <si>
    <t>5.2.</t>
  </si>
  <si>
    <t>Dobit tekućeg perioda</t>
  </si>
  <si>
    <t>Gubitak tekućeg perioda</t>
  </si>
  <si>
    <t xml:space="preserve">C. </t>
  </si>
  <si>
    <t>B.</t>
  </si>
  <si>
    <t>A.</t>
  </si>
  <si>
    <t>E.</t>
  </si>
  <si>
    <t>F.</t>
  </si>
  <si>
    <t>M.P.</t>
  </si>
  <si>
    <t>Zakonski zastupnik društva za upravljanje</t>
  </si>
  <si>
    <t>(u BAM)</t>
  </si>
  <si>
    <t>Ulaganja u nekretnine</t>
  </si>
  <si>
    <t>Obaveze prema banci depozitaru</t>
  </si>
  <si>
    <t>6.5.</t>
  </si>
  <si>
    <t>Vanbilansna aktiva</t>
  </si>
  <si>
    <t>Vanbilansna pasiva</t>
  </si>
  <si>
    <t xml:space="preserve">VANBILANSNA EVIDENCIJA </t>
  </si>
  <si>
    <t>Udjeli</t>
  </si>
  <si>
    <t>Bilješka</t>
  </si>
  <si>
    <t>Gotovina i gotovinski ekvivalenti</t>
  </si>
  <si>
    <t>Ostale obaveze, uključujući i razgraničenja (031 do 035)</t>
  </si>
  <si>
    <r>
      <t>UKUPNO OBAVEZE</t>
    </r>
    <r>
      <rPr>
        <sz val="10"/>
        <rFont val="Arial"/>
        <family val="2"/>
      </rPr>
      <t xml:space="preserve"> (023+024+027+028+029+030)</t>
    </r>
  </si>
  <si>
    <t>Vlasnički kapital (038+039)</t>
  </si>
  <si>
    <t>Rezerve (042+043)</t>
  </si>
  <si>
    <t>Dobit (049+050)</t>
  </si>
  <si>
    <t>Gubitak (052+053)</t>
  </si>
  <si>
    <r>
      <t xml:space="preserve">UKUPNO NETO IMOVINA </t>
    </r>
    <r>
      <rPr>
        <sz val="10"/>
        <rFont val="Arial"/>
        <family val="2"/>
      </rPr>
      <t>(037+040+041+044+048-051)</t>
    </r>
  </si>
  <si>
    <r>
      <t xml:space="preserve">NETO IMOVINA PO DIONICI/UDJELU </t>
    </r>
    <r>
      <rPr>
        <sz val="10"/>
        <rFont val="Arial"/>
        <family val="2"/>
      </rPr>
      <t>(054/055)</t>
    </r>
  </si>
  <si>
    <t>Šifra djelatnosti po KD BiH 2010</t>
  </si>
  <si>
    <t>Naziv društva za upravljanje</t>
  </si>
  <si>
    <t>Šifra djelatnosti po SKD</t>
  </si>
  <si>
    <t>Matični broj i JIB društva za upravljanje</t>
  </si>
  <si>
    <t>Šifra opštine</t>
  </si>
  <si>
    <t>Registarski broj fonda</t>
  </si>
  <si>
    <t>Naziv banke</t>
  </si>
  <si>
    <t>Broj računa</t>
  </si>
  <si>
    <t>Dana____________                                          Broj licence:____________________</t>
  </si>
  <si>
    <t>Iznos prethodne godine (početno stanje)</t>
  </si>
  <si>
    <t>Naziv investicijskog fonda</t>
  </si>
  <si>
    <t>U ______________                                Certificirani računovođa ____________________________</t>
  </si>
  <si>
    <t>Sjedište i adresa investicionog fonda</t>
  </si>
  <si>
    <r>
      <t>Prihodi</t>
    </r>
    <r>
      <rPr>
        <sz val="10"/>
        <rFont val="Arial"/>
        <family val="2"/>
      </rPr>
      <t xml:space="preserve"> (202+206+207+212+216+217)</t>
    </r>
  </si>
  <si>
    <t>Prihodi od kamata (203 do 205)</t>
  </si>
  <si>
    <t>1.3.</t>
  </si>
  <si>
    <t>Prihodi od dividendi</t>
  </si>
  <si>
    <t>3.3.</t>
  </si>
  <si>
    <t>3.4.</t>
  </si>
  <si>
    <t>Neto dobici od prodaje nekretnina</t>
  </si>
  <si>
    <t>Neto dobici od ulaganja u nekretnine koje se vode po fer vrijednosti</t>
  </si>
  <si>
    <t>Neto pozitivne kursne razlike</t>
  </si>
  <si>
    <t>Ostali prihodi i dobici</t>
  </si>
  <si>
    <r>
      <t>Rashodi</t>
    </r>
    <r>
      <rPr>
        <sz val="10"/>
        <rFont val="Arial"/>
        <family val="2"/>
      </rPr>
      <t xml:space="preserve"> (219+220+221+222+223+224+225+230+234+235+236)</t>
    </r>
  </si>
  <si>
    <t>Naknada društvu za upravljanje</t>
  </si>
  <si>
    <t>Transakcijski troškovi pri kupovini i prodaji ulaganja</t>
  </si>
  <si>
    <t>Ulazne i izlazne naknade</t>
  </si>
  <si>
    <t>Naknada banci depozitaru</t>
  </si>
  <si>
    <t>Naknade članovima nadzornog odbora i direktoru</t>
  </si>
  <si>
    <t>Naknade Registru vrijednosnih papira u FBiH i Komisiji za vrijednosne papire FBiH</t>
  </si>
  <si>
    <t>7.1.</t>
  </si>
  <si>
    <t>7.2.</t>
  </si>
  <si>
    <t>7.3.</t>
  </si>
  <si>
    <t>7.4.</t>
  </si>
  <si>
    <t>Neto gubici od prodaje nekretnina</t>
  </si>
  <si>
    <t>Neto gubici od ulaganja u nekretnine koje se vode po fer vrijednosti</t>
  </si>
  <si>
    <t>9.</t>
  </si>
  <si>
    <t>10.</t>
  </si>
  <si>
    <t>Neto negativne kursne razlike</t>
  </si>
  <si>
    <t>11.</t>
  </si>
  <si>
    <t>Ostali rashodi i gubici</t>
  </si>
  <si>
    <t>C.</t>
  </si>
  <si>
    <r>
      <t xml:space="preserve">Dobit prije oporezivanja </t>
    </r>
    <r>
      <rPr>
        <sz val="10"/>
        <color theme="1"/>
        <rFont val="Arial"/>
        <family val="2"/>
      </rPr>
      <t>(201-218)</t>
    </r>
  </si>
  <si>
    <r>
      <t>Gubitak prije oporezivanja</t>
    </r>
    <r>
      <rPr>
        <sz val="10"/>
        <color theme="1"/>
        <rFont val="Arial"/>
        <family val="2"/>
      </rPr>
      <t xml:space="preserve"> (218-201)</t>
    </r>
  </si>
  <si>
    <r>
      <t xml:space="preserve">Porez na dobit </t>
    </r>
    <r>
      <rPr>
        <sz val="10"/>
        <color theme="1"/>
        <rFont val="Arial"/>
        <family val="2"/>
      </rPr>
      <t>(240</t>
    </r>
    <r>
      <rPr>
        <u/>
        <sz val="10"/>
        <color theme="1"/>
        <rFont val="Arial"/>
        <family val="2"/>
      </rPr>
      <t>+</t>
    </r>
    <r>
      <rPr>
        <sz val="10"/>
        <color theme="1"/>
        <rFont val="Arial"/>
        <family val="2"/>
      </rPr>
      <t>241)</t>
    </r>
  </si>
  <si>
    <t>Tekući porez na dobit</t>
  </si>
  <si>
    <t xml:space="preserve">Odgođeni porez na dobit </t>
  </si>
  <si>
    <r>
      <t xml:space="preserve">Dobit </t>
    </r>
    <r>
      <rPr>
        <sz val="10"/>
        <color theme="1"/>
        <rFont val="Arial"/>
        <family val="2"/>
      </rPr>
      <t>(237</t>
    </r>
    <r>
      <rPr>
        <u/>
        <sz val="10"/>
        <color theme="1"/>
        <rFont val="Arial"/>
        <family val="2"/>
      </rPr>
      <t>+</t>
    </r>
    <r>
      <rPr>
        <sz val="10"/>
        <color theme="1"/>
        <rFont val="Arial"/>
        <family val="2"/>
      </rPr>
      <t>239)</t>
    </r>
  </si>
  <si>
    <t>G.</t>
  </si>
  <si>
    <r>
      <t xml:space="preserve">Gubitak </t>
    </r>
    <r>
      <rPr>
        <sz val="10"/>
        <color theme="1"/>
        <rFont val="Arial"/>
        <family val="2"/>
      </rPr>
      <t>(238</t>
    </r>
    <r>
      <rPr>
        <u/>
        <sz val="10"/>
        <color theme="1"/>
        <rFont val="Arial"/>
        <family val="2"/>
      </rPr>
      <t>+</t>
    </r>
    <r>
      <rPr>
        <sz val="10"/>
        <color theme="1"/>
        <rFont val="Arial"/>
        <family val="2"/>
      </rPr>
      <t>239)</t>
    </r>
  </si>
  <si>
    <t>IZVJEŠTAJ O OSTALOM UKUPNOM REZULTATU</t>
  </si>
  <si>
    <t>H.</t>
  </si>
  <si>
    <r>
      <rPr>
        <b/>
        <sz val="10"/>
        <color theme="1"/>
        <rFont val="Arial"/>
        <family val="2"/>
      </rPr>
      <t>Ostali ukupni rezultat</t>
    </r>
    <r>
      <rPr>
        <sz val="10"/>
        <color theme="1"/>
        <rFont val="Arial"/>
        <family val="2"/>
      </rPr>
      <t xml:space="preserve"> (</t>
    </r>
    <r>
      <rPr>
        <u/>
        <sz val="10"/>
        <color theme="1"/>
        <rFont val="Arial"/>
        <family val="2"/>
      </rPr>
      <t>+</t>
    </r>
    <r>
      <rPr>
        <sz val="10"/>
        <color theme="1"/>
        <rFont val="Arial"/>
        <family val="2"/>
      </rPr>
      <t>245</t>
    </r>
    <r>
      <rPr>
        <u/>
        <sz val="10"/>
        <color theme="1"/>
        <rFont val="Arial"/>
        <family val="2"/>
      </rPr>
      <t>+</t>
    </r>
    <r>
      <rPr>
        <sz val="10"/>
        <color theme="1"/>
        <rFont val="Arial"/>
        <family val="2"/>
      </rPr>
      <t xml:space="preserve">250) </t>
    </r>
  </si>
  <si>
    <t>Povećanje/(smanjenje) fer vrijednosti dužničkih instrumenata po fer vrijednosti kroz ostali ukupni rezultat</t>
  </si>
  <si>
    <t>Efekti proistekli iz transakcija zaštite ("hedging")</t>
  </si>
  <si>
    <t>1.4.</t>
  </si>
  <si>
    <t>Porez na dobit koji se odnosi na ove stavke</t>
  </si>
  <si>
    <t>Povećanje/(smanjenje) fer vrijednosti instrumenata kapitala po fer vrijednosti kroz ostali ukupni rezultat</t>
  </si>
  <si>
    <t>2.3.</t>
  </si>
  <si>
    <t xml:space="preserve">POVEĆANJE / (SMANJENJE) NETO IMOVINE </t>
  </si>
  <si>
    <t>I.</t>
  </si>
  <si>
    <r>
      <t>Povećanje neto imovine fonda</t>
    </r>
    <r>
      <rPr>
        <sz val="10"/>
        <rFont val="Arial"/>
        <family val="2"/>
      </rPr>
      <t xml:space="preserve"> (242 ili 243 </t>
    </r>
    <r>
      <rPr>
        <u/>
        <sz val="10"/>
        <rFont val="Arial"/>
        <family val="2"/>
      </rPr>
      <t>+</t>
    </r>
    <r>
      <rPr>
        <sz val="10"/>
        <rFont val="Arial"/>
        <family val="2"/>
      </rPr>
      <t xml:space="preserve"> 244)</t>
    </r>
  </si>
  <si>
    <t>J.</t>
  </si>
  <si>
    <r>
      <t>Smanjenje neto imovine fonda</t>
    </r>
    <r>
      <rPr>
        <sz val="10"/>
        <rFont val="Arial"/>
        <family val="2"/>
      </rPr>
      <t xml:space="preserve"> (242 ili 243 </t>
    </r>
    <r>
      <rPr>
        <u/>
        <sz val="10"/>
        <rFont val="Arial"/>
        <family val="2"/>
      </rPr>
      <t>+</t>
    </r>
    <r>
      <rPr>
        <sz val="10"/>
        <rFont val="Arial"/>
        <family val="2"/>
      </rPr>
      <t xml:space="preserve"> 244)</t>
    </r>
  </si>
  <si>
    <t>K.</t>
  </si>
  <si>
    <t>Zarada po dionici</t>
  </si>
  <si>
    <t>a) Osnovna zarada po dionici</t>
  </si>
  <si>
    <t>b) Razrijeđena zarada po dionici</t>
  </si>
  <si>
    <t>U ______________                                Certificirani računovođa______________________</t>
  </si>
  <si>
    <t>Sjedište i adresa investicijskog fonda</t>
  </si>
  <si>
    <t xml:space="preserve">IZVJEŠTAJ O PROMJENAMA NETO IMOVINE INVESTICIJSKOG FONDA </t>
  </si>
  <si>
    <t>Tekuća godina</t>
  </si>
  <si>
    <t>Prethodna godina</t>
  </si>
  <si>
    <t>2. Efekti retroaktivne primjene promjene računovodstvenih politika</t>
  </si>
  <si>
    <t>3. Efekti retroaktivnog prepravljanja iznosa priznatih u skladu sa MRS 8</t>
  </si>
  <si>
    <r>
      <rPr>
        <b/>
        <sz val="10"/>
        <rFont val="Arial"/>
        <family val="2"/>
      </rPr>
      <t xml:space="preserve">7. Ukupni rezultat </t>
    </r>
    <r>
      <rPr>
        <sz val="10"/>
        <rFont val="Arial"/>
        <family val="2"/>
      </rPr>
      <t>(</t>
    </r>
    <r>
      <rPr>
        <u/>
        <sz val="10"/>
        <rFont val="Arial"/>
        <family val="2"/>
      </rPr>
      <t>+</t>
    </r>
    <r>
      <rPr>
        <sz val="10"/>
        <rFont val="Arial"/>
        <family val="2"/>
      </rPr>
      <t>305</t>
    </r>
    <r>
      <rPr>
        <u/>
        <sz val="10"/>
        <rFont val="Arial"/>
        <family val="2"/>
      </rPr>
      <t>+</t>
    </r>
    <r>
      <rPr>
        <sz val="10"/>
        <rFont val="Arial"/>
        <family val="2"/>
      </rPr>
      <t>306)</t>
    </r>
  </si>
  <si>
    <t xml:space="preserve">8. Povećanje po osnovu izdatih udjela/dionica </t>
  </si>
  <si>
    <t xml:space="preserve">9. Smanjenje po osnovu povlačenja udjela/dionica </t>
  </si>
  <si>
    <t xml:space="preserve">10. Ostale promjene </t>
  </si>
  <si>
    <t>U ______________                                Certificirani računovođa_______________</t>
  </si>
  <si>
    <t>Dana____________                                          Broj licence:_____________</t>
  </si>
  <si>
    <t>IZVJEŠTAJ O TOKOVIMA GOTOVINE</t>
  </si>
  <si>
    <t>(IZVJEŠTAJ O GOTOVINSKIM TOKOVIMA)</t>
  </si>
  <si>
    <t>Oznaka           ( + ) / ( - )</t>
  </si>
  <si>
    <t xml:space="preserve">Oznaka za AOP </t>
  </si>
  <si>
    <t>GOTOVINSKI TOKOVI IZ POSLOVNIH AKTIVNOSTI</t>
  </si>
  <si>
    <t>Prilivi od kamata</t>
  </si>
  <si>
    <t>( + )</t>
  </si>
  <si>
    <t>Prilivi od dividendi</t>
  </si>
  <si>
    <t>( - )</t>
  </si>
  <si>
    <t>1.5.</t>
  </si>
  <si>
    <t>1.6.</t>
  </si>
  <si>
    <t>1.7.</t>
  </si>
  <si>
    <t>1.8.</t>
  </si>
  <si>
    <t>1.9.</t>
  </si>
  <si>
    <t>Odlivi po osnovu ulaganja u nekretnine</t>
  </si>
  <si>
    <t>1.10.</t>
  </si>
  <si>
    <t>Prilivi od prodaje nekretnina</t>
  </si>
  <si>
    <t>1.11.</t>
  </si>
  <si>
    <t>Odlivi po osnovu plaćenih naknada društvu za upravljanje</t>
  </si>
  <si>
    <t>1.12.</t>
  </si>
  <si>
    <t>Odlivi po osnovu plaćenih transakcijskih troškova pri kupovini i prodaji ulaganja</t>
  </si>
  <si>
    <t>1.13.</t>
  </si>
  <si>
    <t>Odlivi po osnovu plaćenih naknada Registru vrijednosnih papira FBiH i Komisiji za vrijednosne papire FBiH</t>
  </si>
  <si>
    <t>1.14.</t>
  </si>
  <si>
    <t>Odlivi po osnovu plaćenih naknada depozitaru</t>
  </si>
  <si>
    <t>1.15.</t>
  </si>
  <si>
    <t>1.16.</t>
  </si>
  <si>
    <t>Odlivi po osnovu plaćenih naknada članovima Nadzornog odbora i direktoru fonda</t>
  </si>
  <si>
    <t>1.17.</t>
  </si>
  <si>
    <t>Odlivi po osnovu plaćenog poreza na dobit</t>
  </si>
  <si>
    <t>1.18.</t>
  </si>
  <si>
    <t>Ostali prilivi iz poslovnih aktivnosti</t>
  </si>
  <si>
    <t>1.19.</t>
  </si>
  <si>
    <t>Ostali odlivi iz poslovnih aktivnosti</t>
  </si>
  <si>
    <t>( + ) ( - )</t>
  </si>
  <si>
    <t>Prilivi po osnovu izdatih udjela/dionica Fonda</t>
  </si>
  <si>
    <t>Odlivi po osnovu povlačenja udjela/dionica Fonda</t>
  </si>
  <si>
    <t>Sticanje vlastitih dionica</t>
  </si>
  <si>
    <t>2.4.</t>
  </si>
  <si>
    <t>Odlivi po osnovu isplaćenih dividendi</t>
  </si>
  <si>
    <t>2.5.</t>
  </si>
  <si>
    <t>2.6.</t>
  </si>
  <si>
    <t>NETO POVEĆANJE / (SMANJENJE) GOTOVINE I GOTOVINSKIH EKVIVALENATA (A+B)</t>
  </si>
  <si>
    <t>EFEKTI PROMJENE DEVIZNIH KURSEVA GOTOVINE I GOTOVINSKIH EKVIVALENATA</t>
  </si>
  <si>
    <t>Dana____________                                          Broj licence:______________</t>
  </si>
  <si>
    <t>ZIF CROBIH FOND d.d. Mostar</t>
  </si>
  <si>
    <t>Kneza Branimira 2/II, Mostar</t>
  </si>
  <si>
    <t>DUF SME INVEST d.o.o. Mostar</t>
  </si>
  <si>
    <t>4227003080004</t>
  </si>
  <si>
    <t>JP-M-031-07</t>
  </si>
  <si>
    <t>Identifikacijski broj za indirektne poreze</t>
  </si>
  <si>
    <t>Identifikacijski broj za direktne poreze</t>
  </si>
  <si>
    <t>Šifra općine</t>
  </si>
  <si>
    <t>Raiffeisen Bank d.d. BiH</t>
  </si>
  <si>
    <t>1610000032050072</t>
  </si>
  <si>
    <t>64.30</t>
  </si>
  <si>
    <t>(BILANCA STANJA)</t>
  </si>
  <si>
    <t>Financijska imovina po fer vrijednosti kroz bilancu uspjeha (003+004)</t>
  </si>
  <si>
    <t>Financijska imovina po fer vrijednosti kroz ostali ukupni rezultat (006+007)</t>
  </si>
  <si>
    <t>Financijska imovina po amortiziranom trošku (009 do 013)</t>
  </si>
  <si>
    <t>Obračunati, nefakturirani prihodi (ugovorna imovina)</t>
  </si>
  <si>
    <t>Ostala financijska imovina po amortiziranom trošku</t>
  </si>
  <si>
    <t>Financijske obaveze po fer vrijednosti kroz bilancu uspjeha</t>
  </si>
  <si>
    <t>Financijske obaveze po amortiziranom trošku (025+026)</t>
  </si>
  <si>
    <t>Ostale financijske obaveze po amortiziranom trošku</t>
  </si>
  <si>
    <t>Rezerviranja</t>
  </si>
  <si>
    <t>Revalorizacijske rezerve (045 do 047)</t>
  </si>
  <si>
    <t>Revalorizacijske rezerve za financijsku imovinu mjerenu po fer vrijednosti kroz ostali ukupni rezultat</t>
  </si>
  <si>
    <t>Revalorizacijske rezerve za instrumente zaštite</t>
  </si>
  <si>
    <t>Ostale revalorizacijske rezerve</t>
  </si>
  <si>
    <t>BROJ EMITIRANIH DIONICA/UDJELA</t>
  </si>
  <si>
    <t>IZVJEŠTAJ O FINANCIJSKOM POLOŽAJU NA KRAJU RAZDOBLJA</t>
  </si>
  <si>
    <t>IZVJEŠTAJ O UKUPNOM REZULTATU ZA RAZDOBLJE</t>
  </si>
  <si>
    <t>BILANCA USPJEHA</t>
  </si>
  <si>
    <t>Prihodi od kamata od financijske imovine po amortiziranom trošku</t>
  </si>
  <si>
    <t>Prihodi od kamata od financijske imovine po fer vrijednosti kroz ostali ukupni rezultat</t>
  </si>
  <si>
    <t>Prihodi od kamata od financijske imovine po fer vrijednosti kroz bilancu uspjeha</t>
  </si>
  <si>
    <t>Realizirani neto dobici od prodaje ulaganja (208 do 211)</t>
  </si>
  <si>
    <t>Neto dobici od prodaje financijske imovine po amortiziranom trošku</t>
  </si>
  <si>
    <t>Neto dobici od prodaje financijske imovine po fer vrijednosti kroz ostali ukupni rezultat</t>
  </si>
  <si>
    <t>Neto dobici od prodaje financijske imovine po fer vrijednosti kroz bilancu uspjeha</t>
  </si>
  <si>
    <t>Nerealizirani neto dobici po osnovu promjene fer vrijednosti (213 do 215)</t>
  </si>
  <si>
    <t>Neto dobici od financijske imovine po fer vrijednosti kroz bilancu uspjeha</t>
  </si>
  <si>
    <t>Neto dobici od financijskih obaveza po fer vrijednosti kroz bilancu uspjeha</t>
  </si>
  <si>
    <t>Realizirani neto gubici od prodaje ulaganja (226 do 229)</t>
  </si>
  <si>
    <t>Neto gubici od prodaje financijske imovine po amortiziranom trošku</t>
  </si>
  <si>
    <t>Neto gubici od prodaje financijske imovine po fer vrijednosti kroz ostali ukupni rezultat</t>
  </si>
  <si>
    <t>Neto gubici od prodaje financijske imovine po fer vrijednosti kroz bilancu uspjeha</t>
  </si>
  <si>
    <t>Neto gubici od financijske imovine po fer vrijednosti kroz bilancu uspjeha</t>
  </si>
  <si>
    <t>Neto gubici od financijskih obaveza po fer vrijednosti kroz bilancu uspjeha</t>
  </si>
  <si>
    <t>Financijski rashodi</t>
  </si>
  <si>
    <t>Stavke koje mogu biti reklasificirane u bilancu uspjeha (+246+247+248-249)</t>
  </si>
  <si>
    <t>Ostale stavke koje mogu biti reklasifiicirane u bilancu uspjeha</t>
  </si>
  <si>
    <t>Stavke koje neće biti reklasifiicirane u bilancu uspjeha (+251+252-253)</t>
  </si>
  <si>
    <t>Ostale stavke koje neće biti reklasifiicirane u bilancu uspjeha</t>
  </si>
  <si>
    <t>Odlivi po osnovu ulaganja u financijsku imovinu po fer vrijednosti kroz bilancu uspjeha</t>
  </si>
  <si>
    <t>Prilivi od prodaje financijske imovine po fer vrijednosti kroz bilancu uspjeha</t>
  </si>
  <si>
    <t>Odlivi po osnovu ulaganja u financijsku imovinu po fer vrijednosti kroz ostali ukupni rezultat</t>
  </si>
  <si>
    <t>Prilivi od prodaje financijske imovine po fer vrijednosti kroz ostali ukupni rezultat</t>
  </si>
  <si>
    <t>Odlivi po osnovu ulaganja u financijsku imovinu po amortiziranom trošku</t>
  </si>
  <si>
    <t>Prilivi od prodaje financijske imovine po amortiziranom trošku</t>
  </si>
  <si>
    <t>Odlivi po osnovu plaćenih naknada burzi</t>
  </si>
  <si>
    <r>
      <t>Neto gotovinski tok koji je generiran/(korišten) u poslovnim aktivnostima</t>
    </r>
    <r>
      <rPr>
        <sz val="10"/>
        <rFont val="Arial"/>
        <family val="2"/>
      </rPr>
      <t xml:space="preserve"> (401 do 419)</t>
    </r>
  </si>
  <si>
    <t>GOTOVINSKI TOKOVI IZ FINANCIJSKIH AKTIVNOSTI</t>
  </si>
  <si>
    <t>Ostali prilivi iz financijskih aktivnosti</t>
  </si>
  <si>
    <t>Ostali odlivi iz financijskih aktivnosti</t>
  </si>
  <si>
    <r>
      <t xml:space="preserve">Neto gotovinski tok koji je generiran/(korišten) u financijskim aktivnostima </t>
    </r>
    <r>
      <rPr>
        <sz val="10"/>
        <rFont val="Arial"/>
        <family val="2"/>
        <charset val="238"/>
      </rPr>
      <t>(421 do 426)</t>
    </r>
  </si>
  <si>
    <t>GOTOVINA I GOTOVINSKI EKVIVALENTI NA POČETKU RAZDOBLJA</t>
  </si>
  <si>
    <t>GOTOVINA I GOTOVINSKI EKVIVALENTI NA KRAJU RAZDOBLJA (C+D+E)</t>
  </si>
  <si>
    <t>1. Stanje na dan 31.12. prethodnog obračunskog razdoblja</t>
  </si>
  <si>
    <r>
      <t xml:space="preserve">4. Ponovo iskazano stanje na dan 01.01. tekućeg obračunskog razdoblja </t>
    </r>
    <r>
      <rPr>
        <sz val="10"/>
        <rFont val="Arial"/>
        <family val="2"/>
      </rPr>
      <t>(301±302±303)</t>
    </r>
  </si>
  <si>
    <t>5. Dobit/(gubitak) za razdoblje</t>
  </si>
  <si>
    <t>6. Ostali ukupni rezultat za razdoblje</t>
  </si>
  <si>
    <t>Broj udjela/dionica fonda u razdoblju</t>
  </si>
  <si>
    <t>12. Broj udjela/dionica fonda na početku razdoblja</t>
  </si>
  <si>
    <t>13. Izdati udjeli/dionice u toku razdoblja</t>
  </si>
  <si>
    <t>14. Povučeni udjeli/dionice u toku razdoblja</t>
  </si>
  <si>
    <t>15. Broj udjela/dionica fonda na kraju razdoblja</t>
  </si>
  <si>
    <t xml:space="preserve">                                                                                                     (BILANCA USPJEHA)</t>
  </si>
  <si>
    <t>Nerealzirani neto gubici po osnovu promjene fer  vrijednosti (231 do 233)</t>
  </si>
  <si>
    <r>
      <t xml:space="preserve">11. Stanje na dan 31.03. tekućeg obračunskog razdoblja </t>
    </r>
    <r>
      <rPr>
        <sz val="10"/>
        <rFont val="Arial"/>
        <family val="2"/>
      </rPr>
      <t>(304±307+308-309±310)</t>
    </r>
  </si>
  <si>
    <t>Akumulirana, neraspoređena dobit iz prethodnih razdoblja</t>
  </si>
  <si>
    <t>Akumulirani, nepokriveni gubici iz prethodnih razdoblja</t>
  </si>
  <si>
    <t>na dan 30.06.2026. godine</t>
  </si>
  <si>
    <t>01.01. do 30.06.
prethodne godine</t>
  </si>
  <si>
    <t>za razdoblje završeno na dan 30.06.2026. godine</t>
  </si>
  <si>
    <t>za razdoblje od 01.01. do 30.06.2026. godine</t>
  </si>
  <si>
    <t xml:space="preserve">Bilješke  sukladno članku 12. Pravilnika o sadržaju i formi financijskih izvještaja za investicijske fondove ("Sl. novine Federacije BiH", br. 81/21) sadrže dopunske informacije (tekstualni opis ili raščlanjivanje) za materijalno značajne stavke prezentirane u Izvještaju o financijskom položaju na kraju razdoblja, Izvještaju o ukupnom rezultatu za razdoblje, Izvještaju o promjenama neto imovine i Izvještaju o tokovima gotovine </t>
  </si>
  <si>
    <t xml:space="preserve">h)  Informacije o transakcijama sa povezanim osobama
Prema Zakonu o investicijskim fondovima povezane osobama fonda su:
• društvo za upravljanje,
• banka depozitar,   
• odvjetnik odnosno odvjetničko društvo, odvjetnički ured ili zajednički odvjetnički ured, 
• revizor i osobe koje obavljaju poslove poreznog savjetovanja koje se nalaze u ugovornom odnosu temeljem pružanja usluga fondu, 
• kao i svaka druga osoba koja je u prethodne dvije kalendarske godine sklopila ugovor o pružanju usluga za potrebe fonda                                                                              Tijekom proteklog razdoblja nije bilo nikakvih poslovnih odnosa, zaključenih ugovora o kreditu (uključujući pozajmice), izdanih garancija ili osiguranja s članovima Uprave Društva i Fonda niti s osobama koje su povezane s Fondom. Sve obavljene transakcije obavljene su na temelju važećih ugovora (Ugovor o upravljanju, ugovori sa upravom, NO i odobrom za reviziju, brokerskimm i depozitarskim ugovorom i sl.).                                                                                                                                                                 Znatno učešće u ukupnom broju dionica s pravom glasa imaju:
• ZIF Herbos Fond d.d. Tuzla                                 21,89 % 
• Hrkač Roland                                                       8,87 % 
• ZIF PROF PLUS d.d. Sarajevo                               8,06% 
• BALKAN INVESTMENT OPPORTUNITY FUND       5,46% i
• Raiffeisen bank d.d. (skrbnički račun)                      5,38%.                                                                                                                                                                      Rješenjem KVPFBiH br. 05/1-19-291/16 od 11.8.2016. za fizičke i pravne osobe Roland Hrkač, Balkan Investment Opportunity Fund i ZIF Herbos Fond d.d. Tuzla utvrđena je povezanost kroz vlasničke i upravljačke odnose, te odnose zajedničkog djelovanja.
</t>
  </si>
  <si>
    <t xml:space="preserve">          za razdoblje od 01.01. do 30.06.2026. godine</t>
  </si>
  <si>
    <t>01.01. do 30.06.
tekuće godine</t>
  </si>
  <si>
    <t xml:space="preserve">SKRAĆENE ZABILJEŠKE UZ FINANCIJSKO IZVJEŠĆE ZIF CROBIH FOND d.d. Mostar
za razdoblje 01.01. - 30.06.2026. godine
</t>
  </si>
  <si>
    <t xml:space="preserve">a) Gotovina i ekvivalenti gotovine
Ukupan iznos gotovinskih sredstava na dan 30.06.2026. godine iznosi 4.876.103 KM koja se nalaze na transakcijskom i skrbničkom računu kod Raiffeisen Bank d.d. BiH.
b) Ulaganja
ZIF CROBIH FOND d.d. Mostar na dan 30.06.2026. u portfelju ima ulaganja u 32 vrijednosna papira ukupne fer vrijednosti 21.666.560 KM,30 vrijednosnih papira klasificiranih u kategoriju financijska imovina po fer vrijednosti kroz račun dobiti i gubitka  i 2 vrijednosna papira  klasificirana u kategoriju financijska imovina po amortiziranom trošku.  U razdoblju 01.01.-30.06.2026. godine realizirane su dvije kupovne transakcije i dvije prodajne transakcije te dospijeće trezorskih zapisa.
</t>
  </si>
  <si>
    <t xml:space="preserve">c) Potraživanja i obveze
Na dan 30.06.2026. godine potraživanja Fonda iznose 172.746 KM, dok obveze iznose 70.081 KM.                                                                                                                   d) Kapital, dionička premija 
Ukupno nominalni iznos dioničkog kapitala iznosi 79.390.428 KM.
Ukupan broj emitiranih dionica  3.053.478
Nominalna vrijednost dionice 26,00 KM.
Neto vrijednost imovine na dan 30.06.2026. iznosi: 26.588.465 KM (uračunata UP i nadzor za 06/26-razgraničenja u BS), dok ukupan iznos imovine iznosi 26.175.410 KM.                                                                                                                                                                                                                                                         e)   Poslovni prihodi, realizirana i nerealizirana dobit 
U ovom razdoblju u Fondu je evidentiran prihod od dividende u iznosu 171.232 KM, realizirani prihod od prodaje 36.354 KM i nerealizirani prihodi u iznosu od 1.952.100.
</t>
  </si>
  <si>
    <t xml:space="preserve"> f) Poslovni rashodi                                                                                                                                                                                                                    Ukupni troškovi razdoblja iznose 462.792 KM i u najvećoj mjeri ih čine troškovi upravljačke provizije (70,59%).                                                                                                                                              g) Povećanje/smanjenje neto imovine
U odnosu na 31.12.2025. godine zabilježeno je povećanje neto imovine u iznosu od 242.370.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</si>
</sst>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M_-;\-* #,##0.00\ _K_M_-;_-* &quot;-&quot;??\ _K_M_-;_-@_-"/>
    <numFmt numFmtId="165" formatCode="_(* #,##0.00_);_(* \(#,##0.00\);_(* &quot;-&quot;??_);_(@_)"/>
  </numFmts>
  <fonts count="18" x14ac:knownFonts="1">
    <font>
      <sz val="10"/>
      <name val="Arial"/>
      <charset val="238"/>
    </font>
    <font>
      <sz val="10"/>
      <name val="Arial"/>
      <family val="2"/>
      <charset val="238"/>
    </font>
    <font>
      <b/>
      <sz val="10"/>
      <name val="Arial"/>
      <family val="2"/>
      <charset val="238"/>
    </font>
    <font>
      <b/>
      <sz val="10"/>
      <name val="Arial"/>
      <family val="2"/>
    </font>
    <font>
      <sz val="10"/>
      <color indexed="8"/>
      <name val="Arial"/>
      <family val="2"/>
    </font>
    <font>
      <sz val="10"/>
      <name val="Arial"/>
      <family val="2"/>
    </font>
    <font>
      <sz val="10"/>
      <color theme="1"/>
      <name val="Arial"/>
      <family val="2"/>
    </font>
    <font>
      <b/>
      <sz val="10"/>
      <color theme="1"/>
      <name val="Arial"/>
      <family val="2"/>
    </font>
    <font>
      <b/>
      <sz val="10"/>
      <color theme="1"/>
      <name val="Arial"/>
      <family val="2"/>
      <charset val="238"/>
    </font>
    <font>
      <sz val="10"/>
      <name val="Arial"/>
      <family val="2"/>
      <charset val="238"/>
    </font>
    <font>
      <u/>
      <sz val="10"/>
      <color theme="1"/>
      <name val="Arial"/>
      <family val="2"/>
    </font>
    <font>
      <u/>
      <sz val="10"/>
      <name val="Arial"/>
      <family val="2"/>
    </font>
    <font>
      <b/>
      <sz val="9"/>
      <name val="Arial"/>
      <family val="2"/>
    </font>
    <font>
      <sz val="10"/>
      <name val="Times New Roman"/>
      <family val="1"/>
    </font>
    <font>
      <sz val="10"/>
      <color rgb="FFFF0000"/>
      <name val="Arial"/>
      <family val="2"/>
      <charset val="238"/>
    </font>
    <font>
      <sz val="9"/>
      <name val="Arial"/>
      <family val="2"/>
      <charset val="238"/>
    </font>
    <font>
      <sz val="10"/>
      <name val="Times New Roman"/>
      <family val="1"/>
      <charset val="238"/>
    </font>
    <font>
      <sz val="10"/>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dashed">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164" fontId="9" fillId="0" borderId="0" applyFont="0" applyFill="0" applyBorder="0" applyAlignment="0" applyProtection="0"/>
    <xf numFmtId="164" fontId="1" fillId="0" borderId="0" applyFont="0" applyFill="0" applyBorder="0" applyAlignment="0" applyProtection="0"/>
  </cellStyleXfs>
  <cellXfs count="249">
    <xf numFmtId="0" fontId="0" fillId="0" borderId="0" xfId="0"/>
    <xf numFmtId="0" fontId="0" fillId="2" borderId="0" xfId="0" applyFill="1"/>
    <xf numFmtId="0" fontId="2" fillId="2" borderId="1" xfId="0"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xf numFmtId="0" fontId="2" fillId="2" borderId="1" xfId="0" applyFont="1" applyFill="1" applyBorder="1"/>
    <xf numFmtId="0" fontId="1" fillId="2" borderId="1" xfId="0" applyFont="1" applyFill="1" applyBorder="1" applyAlignment="1">
      <alignment wrapText="1"/>
    </xf>
    <xf numFmtId="0" fontId="1" fillId="2" borderId="3" xfId="0" applyFont="1" applyFill="1" applyBorder="1"/>
    <xf numFmtId="0" fontId="6" fillId="3" borderId="0" xfId="0" applyFont="1" applyFill="1"/>
    <xf numFmtId="3" fontId="6" fillId="3" borderId="0" xfId="0" applyNumberFormat="1" applyFont="1" applyFill="1"/>
    <xf numFmtId="49" fontId="7" fillId="3" borderId="4"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49" fontId="6" fillId="3" borderId="5" xfId="0" applyNumberFormat="1" applyFont="1" applyFill="1" applyBorder="1" applyAlignment="1">
      <alignment horizont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left" vertical="top" wrapText="1"/>
    </xf>
    <xf numFmtId="0" fontId="2" fillId="2" borderId="1" xfId="0" applyFont="1" applyFill="1" applyBorder="1" applyAlignment="1">
      <alignment horizontal="left"/>
    </xf>
    <xf numFmtId="0" fontId="6" fillId="3" borderId="5" xfId="0" applyFont="1" applyFill="1" applyBorder="1" applyAlignment="1">
      <alignment horizontal="left" vertical="top" wrapText="1" indent="1"/>
    </xf>
    <xf numFmtId="49" fontId="2" fillId="2" borderId="1"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0" fillId="2" borderId="0" xfId="0" applyNumberFormat="1" applyFill="1" applyAlignment="1">
      <alignment horizontal="center"/>
    </xf>
    <xf numFmtId="49" fontId="0" fillId="2" borderId="0" xfId="0" applyNumberFormat="1" applyFill="1" applyAlignment="1">
      <alignment horizontal="left"/>
    </xf>
    <xf numFmtId="0" fontId="1" fillId="2" borderId="2" xfId="0" applyFont="1" applyFill="1" applyBorder="1" applyAlignment="1">
      <alignment horizontal="center"/>
    </xf>
    <xf numFmtId="0" fontId="7" fillId="3" borderId="5" xfId="0" applyFont="1" applyFill="1" applyBorder="1" applyAlignment="1">
      <alignment horizontal="left" vertical="top"/>
    </xf>
    <xf numFmtId="49" fontId="3" fillId="2" borderId="1" xfId="0" applyNumberFormat="1" applyFont="1" applyFill="1" applyBorder="1" applyAlignment="1">
      <alignment horizontal="center" wrapText="1"/>
    </xf>
    <xf numFmtId="0" fontId="6" fillId="3" borderId="5" xfId="0" applyFont="1" applyFill="1" applyBorder="1" applyAlignment="1">
      <alignment vertical="top" wrapText="1"/>
    </xf>
    <xf numFmtId="0" fontId="3" fillId="2" borderId="1" xfId="0" applyFont="1" applyFill="1" applyBorder="1"/>
    <xf numFmtId="0" fontId="3" fillId="2" borderId="1" xfId="0" applyFont="1" applyFill="1" applyBorder="1" applyAlignment="1">
      <alignment wrapText="1"/>
    </xf>
    <xf numFmtId="4" fontId="6" fillId="3" borderId="0" xfId="0" applyNumberFormat="1" applyFont="1" applyFill="1" applyAlignment="1">
      <alignment horizontal="left" vertical="center" wrapText="1"/>
    </xf>
    <xf numFmtId="0" fontId="6" fillId="3" borderId="0" xfId="0" applyFont="1" applyFill="1" applyAlignment="1">
      <alignment horizontal="center" vertical="center" wrapText="1"/>
    </xf>
    <xf numFmtId="49" fontId="6" fillId="3" borderId="0" xfId="0" applyNumberFormat="1" applyFont="1" applyFill="1"/>
    <xf numFmtId="3" fontId="1" fillId="2" borderId="0" xfId="0" applyNumberFormat="1" applyFont="1" applyFill="1" applyAlignment="1">
      <alignment horizontal="right"/>
    </xf>
    <xf numFmtId="49" fontId="5" fillId="2" borderId="1" xfId="0" applyNumberFormat="1" applyFont="1" applyFill="1" applyBorder="1" applyAlignment="1">
      <alignment horizontal="center" wrapText="1"/>
    </xf>
    <xf numFmtId="49" fontId="6" fillId="3" borderId="12" xfId="0" applyNumberFormat="1" applyFont="1" applyFill="1" applyBorder="1" applyAlignment="1">
      <alignment horizontal="center"/>
    </xf>
    <xf numFmtId="165" fontId="2" fillId="0" borderId="13" xfId="1" applyNumberFormat="1" applyFont="1" applyFill="1" applyBorder="1" applyAlignment="1">
      <alignment horizontal="left" vertical="top"/>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right" vertical="top"/>
    </xf>
    <xf numFmtId="165" fontId="2" fillId="0" borderId="13" xfId="1" applyNumberFormat="1" applyFont="1" applyFill="1" applyBorder="1" applyAlignment="1">
      <alignment horizontal="left"/>
    </xf>
    <xf numFmtId="0" fontId="1" fillId="0" borderId="0" xfId="0" applyFont="1" applyAlignment="1">
      <alignment horizontal="left"/>
    </xf>
    <xf numFmtId="164" fontId="2" fillId="0" borderId="13" xfId="1" applyFont="1" applyFill="1" applyBorder="1" applyAlignment="1">
      <alignment horizontal="left"/>
    </xf>
    <xf numFmtId="0" fontId="1" fillId="0" borderId="13" xfId="0" applyFont="1" applyBorder="1"/>
    <xf numFmtId="49"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0" xfId="1" applyNumberFormat="1" applyFont="1" applyFill="1" applyBorder="1" applyAlignment="1"/>
    <xf numFmtId="0" fontId="2" fillId="0" borderId="13" xfId="0" applyFont="1" applyBorder="1" applyAlignment="1">
      <alignment horizontal="left" vertical="center"/>
    </xf>
    <xf numFmtId="0" fontId="2" fillId="0" borderId="13" xfId="0" applyFont="1" applyBorder="1" applyAlignment="1">
      <alignment vertical="center"/>
    </xf>
    <xf numFmtId="165" fontId="2" fillId="0" borderId="0" xfId="1" applyNumberFormat="1" applyFont="1" applyFill="1" applyBorder="1" applyAlignment="1">
      <alignment horizontal="left" vertical="top" wrapText="1"/>
    </xf>
    <xf numFmtId="0" fontId="1" fillId="0" borderId="0" xfId="0" applyFont="1"/>
    <xf numFmtId="49" fontId="2" fillId="0" borderId="13" xfId="0" applyNumberFormat="1" applyFont="1" applyBorder="1" applyAlignment="1">
      <alignment vertical="center"/>
    </xf>
    <xf numFmtId="165" fontId="2" fillId="0" borderId="0" xfId="1" applyNumberFormat="1" applyFont="1" applyFill="1" applyBorder="1" applyAlignment="1">
      <alignment horizontal="left"/>
    </xf>
    <xf numFmtId="0" fontId="2" fillId="0" borderId="0" xfId="0" applyFont="1" applyAlignment="1">
      <alignment horizontal="left" vertical="center"/>
    </xf>
    <xf numFmtId="165" fontId="1" fillId="0" borderId="0" xfId="1" applyNumberFormat="1" applyFont="1" applyFill="1" applyBorder="1" applyAlignment="1"/>
    <xf numFmtId="0" fontId="2" fillId="0" borderId="0" xfId="0" applyFont="1" applyAlignment="1">
      <alignment horizontal="right" vertical="center"/>
    </xf>
    <xf numFmtId="0" fontId="2" fillId="0" borderId="0" xfId="0" applyFont="1" applyAlignment="1">
      <alignment vertical="center"/>
    </xf>
    <xf numFmtId="49" fontId="2" fillId="0" borderId="0" xfId="0" applyNumberFormat="1" applyFont="1" applyAlignment="1">
      <alignment vertical="center"/>
    </xf>
    <xf numFmtId="165" fontId="2" fillId="0" borderId="0" xfId="1" applyNumberFormat="1" applyFont="1" applyFill="1" applyBorder="1" applyAlignment="1">
      <alignment horizontal="right"/>
    </xf>
    <xf numFmtId="49" fontId="0" fillId="2" borderId="0" xfId="0" applyNumberFormat="1" applyFill="1"/>
    <xf numFmtId="49" fontId="7" fillId="3" borderId="0" xfId="0" applyNumberFormat="1" applyFont="1" applyFill="1" applyAlignment="1">
      <alignment horizontal="center"/>
    </xf>
    <xf numFmtId="49" fontId="3" fillId="2" borderId="14"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xf>
    <xf numFmtId="49" fontId="5" fillId="2" borderId="1" xfId="0" applyNumberFormat="1" applyFont="1" applyFill="1" applyBorder="1" applyAlignment="1">
      <alignment horizontal="center"/>
    </xf>
    <xf numFmtId="49" fontId="6" fillId="3" borderId="5" xfId="0" applyNumberFormat="1" applyFont="1" applyFill="1" applyBorder="1" applyAlignment="1">
      <alignment horizontal="center" vertical="center"/>
    </xf>
    <xf numFmtId="0" fontId="7" fillId="3" borderId="5" xfId="0" applyFont="1" applyFill="1" applyBorder="1" applyAlignment="1">
      <alignment horizontal="left" vertical="top" wrapText="1"/>
    </xf>
    <xf numFmtId="49" fontId="2" fillId="2" borderId="1" xfId="0" applyNumberFormat="1" applyFont="1" applyFill="1" applyBorder="1" applyAlignment="1">
      <alignment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wrapText="1"/>
    </xf>
    <xf numFmtId="49" fontId="3" fillId="2" borderId="1" xfId="0" applyNumberFormat="1" applyFont="1" applyFill="1" applyBorder="1" applyAlignment="1">
      <alignment wrapText="1"/>
    </xf>
    <xf numFmtId="49" fontId="1" fillId="2" borderId="1" xfId="0" applyNumberFormat="1" applyFont="1" applyFill="1" applyBorder="1" applyAlignment="1">
      <alignment wrapText="1"/>
    </xf>
    <xf numFmtId="0" fontId="1" fillId="2" borderId="1" xfId="0" applyFont="1" applyFill="1" applyBorder="1" applyAlignment="1">
      <alignment horizontal="left" wrapText="1"/>
    </xf>
    <xf numFmtId="49" fontId="3" fillId="2" borderId="1" xfId="0" applyNumberFormat="1" applyFont="1" applyFill="1" applyBorder="1" applyAlignment="1">
      <alignment horizontal="center"/>
    </xf>
    <xf numFmtId="0" fontId="1" fillId="2" borderId="1" xfId="0" applyFont="1" applyFill="1" applyBorder="1" applyAlignment="1">
      <alignment horizontal="left" vertical="top" wrapText="1"/>
    </xf>
    <xf numFmtId="49" fontId="0" fillId="4" borderId="0" xfId="0" applyNumberFormat="1" applyFill="1"/>
    <xf numFmtId="0" fontId="0" fillId="4" borderId="0" xfId="0" applyFill="1" applyAlignment="1">
      <alignment horizontal="center"/>
    </xf>
    <xf numFmtId="3" fontId="1" fillId="2" borderId="0" xfId="0" applyNumberFormat="1" applyFont="1" applyFill="1"/>
    <xf numFmtId="49" fontId="7" fillId="3" borderId="5"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2" fillId="2" borderId="14" xfId="0" applyFont="1" applyFill="1" applyBorder="1" applyAlignment="1">
      <alignment wrapText="1"/>
    </xf>
    <xf numFmtId="0" fontId="1" fillId="2" borderId="14" xfId="0" applyFont="1" applyFill="1" applyBorder="1" applyAlignment="1">
      <alignment wrapText="1"/>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7" fillId="0" borderId="4" xfId="0" applyFont="1" applyBorder="1" applyAlignment="1">
      <alignment horizontal="center" vertical="center"/>
    </xf>
    <xf numFmtId="0" fontId="3" fillId="0" borderId="2" xfId="0" applyFont="1" applyBorder="1" applyAlignment="1">
      <alignment horizontal="center" vertical="center" wrapText="1"/>
    </xf>
    <xf numFmtId="49" fontId="1" fillId="0" borderId="1" xfId="0" applyNumberFormat="1" applyFont="1" applyBorder="1" applyAlignment="1">
      <alignment horizontal="center" vertical="top"/>
    </xf>
    <xf numFmtId="49" fontId="3" fillId="0" borderId="1" xfId="0" applyNumberFormat="1" applyFont="1" applyBorder="1" applyAlignment="1">
      <alignment horizontal="center" wrapText="1"/>
    </xf>
    <xf numFmtId="0" fontId="3" fillId="0" borderId="1" xfId="0" applyFont="1" applyBorder="1" applyAlignment="1">
      <alignment horizontal="justify" wrapText="1"/>
    </xf>
    <xf numFmtId="0" fontId="2"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9" xfId="0" applyFont="1" applyBorder="1" applyAlignment="1">
      <alignment horizontal="center"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4" fillId="0" borderId="20" xfId="0" applyNumberFormat="1" applyFont="1" applyBorder="1" applyAlignment="1">
      <alignment vertical="top" wrapText="1"/>
    </xf>
    <xf numFmtId="49" fontId="4" fillId="0" borderId="20" xfId="0" applyNumberFormat="1" applyFont="1" applyBorder="1" applyAlignment="1">
      <alignment wrapText="1"/>
    </xf>
    <xf numFmtId="49" fontId="3" fillId="0" borderId="1" xfId="0" applyNumberFormat="1" applyFont="1" applyBorder="1" applyAlignment="1">
      <alignment horizontal="center" vertical="top" wrapText="1"/>
    </xf>
    <xf numFmtId="0" fontId="3" fillId="0" borderId="1" xfId="0" applyFont="1" applyBorder="1" applyAlignment="1">
      <alignment vertical="center" wrapText="1"/>
    </xf>
    <xf numFmtId="0" fontId="3" fillId="0" borderId="1" xfId="0" applyFont="1" applyBorder="1" applyAlignment="1">
      <alignment horizontal="justify" vertical="top" wrapText="1"/>
    </xf>
    <xf numFmtId="0" fontId="5" fillId="0" borderId="1" xfId="0" applyFont="1" applyBorder="1" applyAlignment="1">
      <alignment vertical="top" wrapText="1"/>
    </xf>
    <xf numFmtId="0" fontId="3" fillId="0" borderId="1" xfId="0" applyFont="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left" vertical="top" wrapText="1"/>
    </xf>
    <xf numFmtId="3" fontId="0" fillId="2" borderId="0" xfId="0" applyNumberFormat="1" applyFill="1"/>
    <xf numFmtId="0" fontId="1" fillId="2" borderId="0" xfId="0" applyFont="1" applyFill="1"/>
    <xf numFmtId="3" fontId="2" fillId="2" borderId="1" xfId="0" applyNumberFormat="1" applyFont="1" applyFill="1" applyBorder="1"/>
    <xf numFmtId="3" fontId="2" fillId="2" borderId="0" xfId="0" applyNumberFormat="1" applyFont="1" applyFill="1"/>
    <xf numFmtId="0" fontId="2" fillId="2" borderId="0" xfId="0" applyFont="1" applyFill="1"/>
    <xf numFmtId="49" fontId="2" fillId="0" borderId="13" xfId="1" applyNumberFormat="1" applyFont="1" applyFill="1" applyBorder="1" applyAlignment="1">
      <alignment horizontal="left"/>
    </xf>
    <xf numFmtId="49" fontId="2" fillId="0" borderId="13" xfId="1" applyNumberFormat="1" applyFont="1" applyFill="1" applyBorder="1" applyAlignment="1"/>
    <xf numFmtId="49" fontId="2" fillId="0" borderId="13" xfId="0" applyNumberFormat="1" applyFont="1" applyBorder="1" applyAlignment="1">
      <alignment horizontal="left" vertical="center"/>
    </xf>
    <xf numFmtId="0" fontId="12"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 xfId="0" applyFont="1" applyFill="1" applyBorder="1"/>
    <xf numFmtId="3" fontId="5" fillId="2" borderId="1" xfId="0" applyNumberFormat="1" applyFont="1" applyFill="1" applyBorder="1"/>
    <xf numFmtId="3" fontId="3" fillId="2" borderId="1" xfId="0" applyNumberFormat="1" applyFont="1" applyFill="1" applyBorder="1"/>
    <xf numFmtId="0" fontId="5" fillId="3" borderId="0" xfId="0" applyFont="1" applyFill="1" applyAlignment="1">
      <alignment horizontal="center" wrapText="1"/>
    </xf>
    <xf numFmtId="0" fontId="13" fillId="3" borderId="11" xfId="0" applyFont="1" applyFill="1" applyBorder="1" applyAlignment="1">
      <alignment horizontal="center"/>
    </xf>
    <xf numFmtId="3" fontId="1" fillId="2" borderId="1" xfId="0" applyNumberFormat="1" applyFont="1" applyFill="1" applyBorder="1"/>
    <xf numFmtId="4" fontId="1" fillId="0" borderId="1" xfId="0" applyNumberFormat="1" applyFont="1" applyBorder="1"/>
    <xf numFmtId="3" fontId="1" fillId="0" borderId="1" xfId="0" applyNumberFormat="1" applyFont="1" applyBorder="1"/>
    <xf numFmtId="3" fontId="2" fillId="0" borderId="1" xfId="0" applyNumberFormat="1" applyFont="1" applyBorder="1"/>
    <xf numFmtId="3" fontId="0" fillId="0" borderId="0" xfId="0" applyNumberFormat="1"/>
    <xf numFmtId="3" fontId="1" fillId="0" borderId="0" xfId="0" applyNumberFormat="1" applyFont="1"/>
    <xf numFmtId="0" fontId="2" fillId="0" borderId="5" xfId="0" applyFont="1" applyBorder="1" applyAlignment="1">
      <alignment horizontal="center" vertical="center" wrapText="1"/>
    </xf>
    <xf numFmtId="3" fontId="2" fillId="0" borderId="0" xfId="0" applyNumberFormat="1" applyFont="1"/>
    <xf numFmtId="0" fontId="3" fillId="0" borderId="1" xfId="0" applyFont="1" applyBorder="1" applyAlignment="1">
      <alignment vertical="top" wrapText="1"/>
    </xf>
    <xf numFmtId="0" fontId="14" fillId="2" borderId="0" xfId="0" applyFont="1" applyFill="1"/>
    <xf numFmtId="3" fontId="1" fillId="3" borderId="0" xfId="0" applyNumberFormat="1" applyFont="1" applyFill="1"/>
    <xf numFmtId="0" fontId="2"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 fillId="3" borderId="0" xfId="0" applyNumberFormat="1" applyFont="1" applyFill="1" applyAlignment="1">
      <alignment horizontal="left" vertical="center" wrapText="1"/>
    </xf>
    <xf numFmtId="3" fontId="1" fillId="3" borderId="0" xfId="0" applyNumberFormat="1" applyFont="1" applyFill="1" applyAlignment="1">
      <alignment horizontal="left"/>
    </xf>
    <xf numFmtId="0" fontId="1" fillId="4" borderId="0" xfId="0" applyFont="1" applyFill="1"/>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3" fontId="2" fillId="2" borderId="1" xfId="0" applyNumberFormat="1" applyFont="1" applyFill="1" applyBorder="1" applyAlignment="1">
      <alignment horizontal="center"/>
    </xf>
    <xf numFmtId="3" fontId="1" fillId="2" borderId="1" xfId="0" applyNumberFormat="1" applyFont="1" applyFill="1" applyBorder="1" applyAlignment="1">
      <alignment horizontal="center"/>
    </xf>
    <xf numFmtId="0" fontId="1" fillId="2" borderId="0" xfId="0" applyFont="1" applyFill="1" applyAlignment="1">
      <alignment horizontal="center" vertical="top"/>
    </xf>
    <xf numFmtId="0" fontId="0" fillId="2" borderId="0" xfId="0" applyFill="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xf numFmtId="0" fontId="1" fillId="0" borderId="0" xfId="0" applyFont="1" applyAlignment="1">
      <alignment horizontal="center"/>
    </xf>
    <xf numFmtId="0" fontId="3" fillId="0" borderId="5" xfId="0" applyFont="1" applyBorder="1" applyAlignment="1">
      <alignment horizontal="center" vertical="center" wrapText="1"/>
    </xf>
    <xf numFmtId="3" fontId="5" fillId="0" borderId="1" xfId="0" applyNumberFormat="1" applyFont="1" applyBorder="1"/>
    <xf numFmtId="3" fontId="3" fillId="0" borderId="1" xfId="0" applyNumberFormat="1" applyFont="1" applyBorder="1"/>
    <xf numFmtId="4" fontId="5" fillId="0" borderId="1" xfId="0" applyNumberFormat="1" applyFont="1" applyBorder="1"/>
    <xf numFmtId="165" fontId="2" fillId="0" borderId="13" xfId="2" applyNumberFormat="1" applyFont="1" applyFill="1" applyBorder="1" applyAlignment="1">
      <alignment horizontal="left" vertical="top"/>
    </xf>
    <xf numFmtId="165" fontId="2" fillId="0" borderId="13" xfId="2" applyNumberFormat="1" applyFont="1" applyFill="1" applyBorder="1" applyAlignment="1">
      <alignment horizontal="left" vertical="top" wrapText="1"/>
    </xf>
    <xf numFmtId="165" fontId="2" fillId="0" borderId="0" xfId="2" applyNumberFormat="1" applyFont="1" applyFill="1" applyBorder="1" applyAlignment="1">
      <alignment horizontal="left" vertical="top" wrapText="1"/>
    </xf>
    <xf numFmtId="165" fontId="2" fillId="0" borderId="13" xfId="2" applyNumberFormat="1" applyFont="1" applyFill="1" applyBorder="1" applyAlignment="1">
      <alignment horizontal="left"/>
    </xf>
    <xf numFmtId="165" fontId="1" fillId="0" borderId="13" xfId="2" applyNumberFormat="1" applyFont="1" applyFill="1" applyBorder="1" applyAlignment="1"/>
    <xf numFmtId="165" fontId="1" fillId="0" borderId="0" xfId="2" applyNumberFormat="1" applyFont="1" applyFill="1" applyBorder="1" applyAlignment="1"/>
    <xf numFmtId="164" fontId="2" fillId="0" borderId="13" xfId="2" applyFont="1" applyFill="1" applyBorder="1" applyAlignment="1">
      <alignment horizontal="left"/>
    </xf>
    <xf numFmtId="49" fontId="2" fillId="0" borderId="13" xfId="2" applyNumberFormat="1" applyFont="1" applyFill="1" applyBorder="1" applyAlignment="1">
      <alignment horizontal="left"/>
    </xf>
    <xf numFmtId="165" fontId="2" fillId="0" borderId="0" xfId="2" applyNumberFormat="1" applyFont="1" applyFill="1" applyBorder="1" applyAlignment="1">
      <alignment horizontal="left"/>
    </xf>
    <xf numFmtId="0" fontId="2" fillId="0" borderId="13" xfId="2" applyNumberFormat="1" applyFont="1" applyFill="1" applyBorder="1" applyAlignment="1"/>
    <xf numFmtId="49" fontId="2" fillId="0" borderId="13" xfId="2" applyNumberFormat="1" applyFont="1" applyFill="1" applyBorder="1" applyAlignment="1"/>
    <xf numFmtId="0" fontId="2" fillId="0" borderId="0" xfId="2" applyNumberFormat="1" applyFont="1" applyFill="1" applyBorder="1" applyAlignment="1"/>
    <xf numFmtId="165" fontId="2" fillId="0" borderId="0" xfId="2" applyNumberFormat="1" applyFont="1" applyFill="1" applyBorder="1" applyAlignment="1">
      <alignment horizontal="right"/>
    </xf>
    <xf numFmtId="0" fontId="7" fillId="3" borderId="0" xfId="0" applyFont="1" applyFill="1" applyAlignment="1">
      <alignment horizontal="center"/>
    </xf>
    <xf numFmtId="0" fontId="6" fillId="3" borderId="0" xfId="0" applyFont="1" applyFill="1" applyAlignment="1">
      <alignment horizontal="center"/>
    </xf>
    <xf numFmtId="49" fontId="6" fillId="3" borderId="0" xfId="0" applyNumberFormat="1" applyFont="1" applyFill="1" applyAlignment="1">
      <alignment horizontal="center"/>
    </xf>
    <xf numFmtId="0" fontId="2" fillId="2" borderId="0" xfId="0" applyFont="1" applyFill="1" applyAlignment="1">
      <alignment horizontal="center"/>
    </xf>
    <xf numFmtId="165" fontId="1" fillId="0" borderId="0" xfId="2" applyNumberFormat="1" applyFont="1" applyFill="1" applyBorder="1" applyAlignment="1">
      <alignment horizontal="left"/>
    </xf>
    <xf numFmtId="165" fontId="2" fillId="0" borderId="13" xfId="2" applyNumberFormat="1" applyFont="1" applyFill="1" applyBorder="1" applyAlignment="1">
      <alignment horizontal="right"/>
    </xf>
    <xf numFmtId="0" fontId="1" fillId="0" borderId="0" xfId="0" applyFont="1" applyAlignment="1">
      <alignment horizontal="center" wrapText="1"/>
    </xf>
    <xf numFmtId="0" fontId="1" fillId="0" borderId="5" xfId="0" applyFont="1" applyBorder="1" applyAlignment="1">
      <alignment horizontal="center" vertical="center" wrapText="1"/>
    </xf>
    <xf numFmtId="3" fontId="1" fillId="0" borderId="5" xfId="0" applyNumberFormat="1" applyFont="1" applyBorder="1" applyAlignment="1">
      <alignment horizontal="center" vertical="center" wrapText="1"/>
    </xf>
    <xf numFmtId="0" fontId="16" fillId="0" borderId="11" xfId="0" applyFont="1" applyBorder="1" applyAlignment="1">
      <alignment horizontal="center"/>
    </xf>
    <xf numFmtId="0" fontId="3" fillId="0" borderId="13" xfId="0" applyFont="1" applyBorder="1" applyAlignment="1">
      <alignment horizontal="right" vertical="center"/>
    </xf>
    <xf numFmtId="0" fontId="5" fillId="0" borderId="0" xfId="0" applyFont="1" applyAlignment="1">
      <alignment vertical="top"/>
    </xf>
    <xf numFmtId="0" fontId="3" fillId="0" borderId="13" xfId="0" applyFont="1" applyBorder="1" applyAlignment="1">
      <alignment vertical="center"/>
    </xf>
    <xf numFmtId="49" fontId="3" fillId="0" borderId="13" xfId="0" applyNumberFormat="1" applyFont="1" applyBorder="1" applyAlignment="1">
      <alignment vertical="center"/>
    </xf>
    <xf numFmtId="0" fontId="5" fillId="0" borderId="0" xfId="0" applyFont="1" applyAlignment="1">
      <alignment horizontal="right" vertical="top"/>
    </xf>
    <xf numFmtId="0" fontId="5" fillId="0" borderId="0" xfId="0" applyFont="1"/>
    <xf numFmtId="0" fontId="3" fillId="0" borderId="0" xfId="0" applyFont="1" applyAlignment="1">
      <alignment horizontal="center"/>
    </xf>
    <xf numFmtId="0" fontId="5" fillId="0" borderId="4" xfId="0" applyFont="1" applyBorder="1" applyAlignment="1">
      <alignment horizontal="center" vertical="center" wrapText="1"/>
    </xf>
    <xf numFmtId="3" fontId="5" fillId="0" borderId="4" xfId="0" applyNumberFormat="1" applyFont="1" applyBorder="1" applyAlignment="1">
      <alignment horizontal="center" vertical="center" wrapText="1"/>
    </xf>
    <xf numFmtId="3" fontId="3" fillId="0" borderId="0" xfId="0" applyNumberFormat="1" applyFont="1"/>
    <xf numFmtId="4" fontId="5" fillId="0" borderId="0" xfId="0" applyNumberFormat="1" applyFont="1" applyAlignment="1">
      <alignment horizontal="left" vertical="center" wrapText="1"/>
    </xf>
    <xf numFmtId="3" fontId="5" fillId="0" borderId="0" xfId="0" applyNumberFormat="1" applyFont="1" applyAlignment="1">
      <alignment horizontal="left"/>
    </xf>
    <xf numFmtId="3" fontId="14" fillId="2" borderId="0" xfId="0" applyNumberFormat="1" applyFont="1" applyFill="1"/>
    <xf numFmtId="0" fontId="2" fillId="3" borderId="5" xfId="0" applyFont="1" applyFill="1" applyBorder="1" applyAlignment="1">
      <alignment horizontal="center" vertical="center" wrapText="1"/>
    </xf>
    <xf numFmtId="0" fontId="1" fillId="3" borderId="0" xfId="0" applyFont="1" applyFill="1" applyAlignment="1">
      <alignment horizontal="center" wrapText="1"/>
    </xf>
    <xf numFmtId="0" fontId="16" fillId="3" borderId="11" xfId="0" applyFont="1" applyFill="1" applyBorder="1" applyAlignment="1">
      <alignment horizontal="center"/>
    </xf>
    <xf numFmtId="0" fontId="5" fillId="2" borderId="0" xfId="0" applyFont="1" applyFill="1"/>
    <xf numFmtId="0" fontId="5" fillId="2" borderId="0" xfId="0" applyFont="1" applyFill="1" applyAlignment="1">
      <alignment horizontal="center" vertical="top"/>
    </xf>
    <xf numFmtId="3" fontId="5" fillId="0" borderId="3" xfId="0" applyNumberFormat="1" applyFont="1" applyBorder="1" applyAlignment="1">
      <alignment horizontal="center"/>
    </xf>
    <xf numFmtId="0" fontId="5" fillId="0" borderId="1" xfId="0" applyFont="1" applyBorder="1"/>
    <xf numFmtId="3" fontId="5" fillId="2" borderId="0" xfId="0" applyNumberFormat="1" applyFont="1" applyFill="1"/>
    <xf numFmtId="3" fontId="5" fillId="0" borderId="0" xfId="0" applyNumberFormat="1" applyFont="1"/>
    <xf numFmtId="4" fontId="5" fillId="3" borderId="0" xfId="0" applyNumberFormat="1" applyFont="1" applyFill="1" applyAlignment="1">
      <alignment horizontal="left" vertical="center" wrapText="1"/>
    </xf>
    <xf numFmtId="3" fontId="5" fillId="3" borderId="0" xfId="0" applyNumberFormat="1" applyFont="1" applyFill="1" applyAlignment="1">
      <alignment horizontal="left"/>
    </xf>
    <xf numFmtId="165" fontId="2" fillId="0" borderId="13" xfId="2" applyNumberFormat="1" applyFont="1" applyFill="1" applyBorder="1" applyAlignment="1">
      <alignment horizontal="center"/>
    </xf>
    <xf numFmtId="49" fontId="2" fillId="0" borderId="13" xfId="0" applyNumberFormat="1" applyFont="1" applyBorder="1" applyAlignment="1">
      <alignment horizontal="center" vertic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3" xfId="0" applyFont="1" applyFill="1" applyBorder="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vertical="top"/>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0" xfId="0" applyFont="1" applyFill="1" applyAlignment="1">
      <alignment horizontal="center" vertical="top"/>
    </xf>
    <xf numFmtId="165" fontId="3" fillId="0" borderId="13" xfId="2" applyNumberFormat="1" applyFont="1" applyFill="1" applyBorder="1" applyAlignment="1">
      <alignment horizontal="center"/>
    </xf>
    <xf numFmtId="49" fontId="3" fillId="0" borderId="13" xfId="0" applyNumberFormat="1" applyFont="1" applyBorder="1" applyAlignment="1">
      <alignment horizontal="center" vertical="center"/>
    </xf>
    <xf numFmtId="0" fontId="6" fillId="3" borderId="4" xfId="0" applyFont="1" applyFill="1" applyBorder="1" applyAlignment="1">
      <alignment horizontal="center" wrapText="1"/>
    </xf>
    <xf numFmtId="0" fontId="5" fillId="2" borderId="6" xfId="0" applyFont="1" applyFill="1" applyBorder="1"/>
    <xf numFmtId="0" fontId="5" fillId="2" borderId="7" xfId="0" applyFont="1" applyFill="1" applyBorder="1"/>
    <xf numFmtId="49" fontId="8" fillId="3" borderId="0" xfId="0" applyNumberFormat="1" applyFont="1" applyFill="1" applyAlignment="1">
      <alignment horizontal="center"/>
    </xf>
    <xf numFmtId="49" fontId="6" fillId="3" borderId="0" xfId="0" applyNumberFormat="1" applyFont="1" applyFill="1" applyAlignment="1">
      <alignment horizontal="center"/>
    </xf>
    <xf numFmtId="0" fontId="7" fillId="3" borderId="4" xfId="0" applyFont="1" applyFill="1" applyBorder="1" applyAlignment="1">
      <alignment horizontal="center" wrapText="1"/>
    </xf>
    <xf numFmtId="165" fontId="2" fillId="0" borderId="13" xfId="1" applyNumberFormat="1" applyFont="1" applyFill="1" applyBorder="1" applyAlignment="1">
      <alignment horizontal="center"/>
    </xf>
    <xf numFmtId="0" fontId="3" fillId="2" borderId="0" xfId="0" applyFont="1" applyFill="1" applyAlignment="1">
      <alignment horizontal="center"/>
    </xf>
    <xf numFmtId="0" fontId="0" fillId="2" borderId="0" xfId="0" applyFill="1" applyAlignment="1">
      <alignment horizontal="center"/>
    </xf>
    <xf numFmtId="0" fontId="5" fillId="2" borderId="6" xfId="0" applyFont="1" applyFill="1" applyBorder="1" applyAlignment="1">
      <alignment vertical="center"/>
    </xf>
    <xf numFmtId="0" fontId="5" fillId="2" borderId="7" xfId="0" applyFont="1" applyFill="1" applyBorder="1" applyAlignment="1">
      <alignment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2" borderId="0" xfId="0" applyFont="1" applyFill="1" applyAlignment="1">
      <alignment horizontal="center"/>
    </xf>
    <xf numFmtId="0" fontId="1" fillId="0" borderId="0" xfId="0" applyFont="1" applyAlignment="1">
      <alignment horizontal="left" vertical="top" wrapText="1"/>
    </xf>
    <xf numFmtId="0" fontId="0" fillId="0" borderId="0" xfId="0" applyAlignment="1">
      <alignment horizontal="left" vertical="top" wrapText="1"/>
    </xf>
    <xf numFmtId="0" fontId="17" fillId="0" borderId="0" xfId="0" applyFont="1" applyAlignment="1">
      <alignment horizontal="left" vertical="top" wrapText="1"/>
    </xf>
    <xf numFmtId="0" fontId="1" fillId="0" borderId="0" xfId="0" applyFont="1" applyAlignment="1">
      <alignment horizontal="center" wrapText="1"/>
    </xf>
    <xf numFmtId="0" fontId="0" fillId="0" borderId="0" xfId="0" applyAlignment="1">
      <alignment horizontal="center"/>
    </xf>
    <xf numFmtId="0" fontId="15" fillId="0" borderId="0" xfId="0" applyFont="1" applyAlignment="1">
      <alignment horizontal="left" vertical="top" wrapText="1"/>
    </xf>
    <xf numFmtId="0" fontId="15" fillId="0" borderId="0" xfId="0" applyFont="1" applyAlignment="1">
      <alignment horizontal="left" vertical="top"/>
    </xf>
    <xf numFmtId="0" fontId="0" fillId="0" borderId="0" xfId="0" applyAlignment="1">
      <alignment horizontal="left" vertical="top"/>
    </xf>
  </cellXfs>
  <cellStyles count="3">
    <cellStyle name="Comma" xfId="1" builtinId="3"/>
    <cellStyle name="Normal" xfId="0" builtinId="0"/>
    <cellStyle name="Zarez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0"/>
  <sheetViews>
    <sheetView showGridLines="0" tabSelected="1" zoomScaleNormal="100" workbookViewId="0">
      <selection activeCell="M31" sqref="M31"/>
    </sheetView>
  </sheetViews>
  <sheetFormatPr defaultColWidth="9.140625" defaultRowHeight="12.75" x14ac:dyDescent="0.2"/>
  <cols>
    <col min="1" max="1" width="7.42578125" style="21" customWidth="1"/>
    <col min="2" max="2" width="68.140625" style="1" customWidth="1"/>
    <col min="3" max="3" width="7.28515625" style="1" customWidth="1"/>
    <col min="4" max="6" width="3.5703125" style="1" customWidth="1"/>
    <col min="7" max="8" width="15" style="110" customWidth="1"/>
    <col min="9" max="10" width="9.140625" style="1"/>
    <col min="11" max="12" width="10.140625" style="1" bestFit="1" customWidth="1"/>
    <col min="13" max="13" width="11.5703125" style="1" customWidth="1"/>
    <col min="14" max="15" width="9.140625" style="1"/>
    <col min="16" max="16" width="11.7109375" style="1" customWidth="1"/>
    <col min="17" max="16384" width="9.140625" style="1"/>
  </cols>
  <sheetData>
    <row r="1" spans="1:8" x14ac:dyDescent="0.2">
      <c r="A1" s="155" t="s">
        <v>213</v>
      </c>
      <c r="B1" s="156"/>
      <c r="C1" s="157"/>
      <c r="D1" s="157"/>
      <c r="E1" s="157"/>
      <c r="F1" s="44"/>
      <c r="G1" s="44"/>
      <c r="H1" s="43"/>
    </row>
    <row r="2" spans="1:8" x14ac:dyDescent="0.2">
      <c r="A2" s="36" t="s">
        <v>97</v>
      </c>
      <c r="B2" s="36"/>
      <c r="C2" s="36"/>
      <c r="D2" s="36"/>
      <c r="E2" s="36"/>
      <c r="F2" s="37"/>
      <c r="G2" s="37"/>
      <c r="H2" s="38" t="s">
        <v>219</v>
      </c>
    </row>
    <row r="3" spans="1:8" x14ac:dyDescent="0.2">
      <c r="A3" s="158" t="s">
        <v>214</v>
      </c>
      <c r="B3" s="159"/>
      <c r="C3" s="160"/>
      <c r="D3" s="160"/>
      <c r="E3" s="172"/>
      <c r="F3" s="47"/>
      <c r="G3" s="47"/>
      <c r="H3" s="47" t="s">
        <v>223</v>
      </c>
    </row>
    <row r="4" spans="1:8" x14ac:dyDescent="0.2">
      <c r="A4" s="36" t="s">
        <v>99</v>
      </c>
      <c r="B4" s="36"/>
      <c r="C4" s="36"/>
      <c r="D4" s="36"/>
      <c r="E4" s="36"/>
      <c r="F4" s="37"/>
      <c r="G4" s="37"/>
      <c r="H4" s="38" t="s">
        <v>87</v>
      </c>
    </row>
    <row r="5" spans="1:8" x14ac:dyDescent="0.2">
      <c r="A5" s="161" t="s">
        <v>215</v>
      </c>
      <c r="B5" s="42"/>
      <c r="C5" s="49"/>
      <c r="D5" s="49"/>
      <c r="E5" s="40"/>
      <c r="F5" s="50"/>
      <c r="G5" s="50"/>
      <c r="H5" s="50"/>
    </row>
    <row r="6" spans="1:8" x14ac:dyDescent="0.2">
      <c r="A6" s="36" t="s">
        <v>88</v>
      </c>
      <c r="B6" s="36"/>
      <c r="C6" s="36"/>
      <c r="D6" s="36"/>
      <c r="E6" s="36"/>
      <c r="F6" s="37"/>
      <c r="G6" s="37"/>
      <c r="H6" s="38" t="s">
        <v>89</v>
      </c>
    </row>
    <row r="7" spans="1:8" x14ac:dyDescent="0.2">
      <c r="A7" s="158"/>
      <c r="B7" s="162" t="s">
        <v>216</v>
      </c>
      <c r="C7" s="163"/>
      <c r="D7" s="163"/>
      <c r="E7" s="163"/>
      <c r="F7" s="47"/>
      <c r="G7" s="47"/>
      <c r="H7" s="46">
        <v>180</v>
      </c>
    </row>
    <row r="8" spans="1:8" x14ac:dyDescent="0.2">
      <c r="A8" s="36" t="s">
        <v>90</v>
      </c>
      <c r="B8" s="36"/>
      <c r="C8" s="36"/>
      <c r="D8" s="36"/>
      <c r="E8" s="36"/>
      <c r="F8" s="37"/>
      <c r="G8" s="37"/>
      <c r="H8" s="38" t="s">
        <v>91</v>
      </c>
    </row>
    <row r="9" spans="1:8" x14ac:dyDescent="0.2">
      <c r="A9" s="164"/>
      <c r="B9" s="165" t="s">
        <v>217</v>
      </c>
      <c r="C9" s="166"/>
      <c r="D9" s="166"/>
      <c r="E9" s="166"/>
      <c r="F9" s="173"/>
      <c r="G9" s="202" t="s">
        <v>221</v>
      </c>
      <c r="H9" s="202"/>
    </row>
    <row r="10" spans="1:8" x14ac:dyDescent="0.2">
      <c r="A10" s="36" t="s">
        <v>92</v>
      </c>
      <c r="B10" s="36"/>
      <c r="C10" s="36"/>
      <c r="D10" s="36"/>
      <c r="E10" s="36"/>
      <c r="F10" s="38"/>
      <c r="G10" s="38"/>
      <c r="H10" s="38" t="s">
        <v>93</v>
      </c>
    </row>
    <row r="11" spans="1:8" x14ac:dyDescent="0.2">
      <c r="A11" s="46"/>
      <c r="B11" s="116"/>
      <c r="C11" s="52"/>
      <c r="D11" s="52"/>
      <c r="E11" s="52"/>
      <c r="F11" s="47"/>
      <c r="G11" s="203" t="s">
        <v>222</v>
      </c>
      <c r="H11" s="203"/>
    </row>
    <row r="12" spans="1:8" x14ac:dyDescent="0.2">
      <c r="A12" s="36" t="s">
        <v>218</v>
      </c>
      <c r="B12" s="36"/>
      <c r="C12" s="36"/>
      <c r="D12" s="38"/>
      <c r="E12" s="38"/>
      <c r="F12" s="38"/>
      <c r="G12" s="38"/>
      <c r="H12" s="38" t="s">
        <v>94</v>
      </c>
    </row>
    <row r="13" spans="1:8" x14ac:dyDescent="0.2">
      <c r="A13" s="22"/>
    </row>
    <row r="14" spans="1:8" x14ac:dyDescent="0.2">
      <c r="A14" s="22"/>
    </row>
    <row r="15" spans="1:8" x14ac:dyDescent="0.2">
      <c r="A15" s="207" t="s">
        <v>239</v>
      </c>
      <c r="B15" s="207"/>
      <c r="C15" s="207"/>
      <c r="D15" s="207"/>
      <c r="E15" s="207"/>
      <c r="F15" s="207"/>
      <c r="G15" s="207"/>
      <c r="H15" s="207"/>
    </row>
    <row r="16" spans="1:8" x14ac:dyDescent="0.2">
      <c r="A16" s="208" t="s">
        <v>224</v>
      </c>
      <c r="B16" s="209"/>
      <c r="C16" s="209"/>
      <c r="D16" s="209"/>
      <c r="E16" s="209"/>
      <c r="F16" s="209"/>
      <c r="G16" s="209"/>
      <c r="H16" s="209"/>
    </row>
    <row r="17" spans="1:8" x14ac:dyDescent="0.2">
      <c r="A17" s="210" t="s">
        <v>291</v>
      </c>
      <c r="B17" s="210"/>
      <c r="C17" s="210"/>
      <c r="D17" s="210"/>
      <c r="E17" s="210"/>
      <c r="F17" s="210"/>
      <c r="G17" s="210"/>
      <c r="H17" s="210"/>
    </row>
    <row r="18" spans="1:8" x14ac:dyDescent="0.2">
      <c r="A18" s="170"/>
      <c r="B18" s="8"/>
      <c r="C18" s="8"/>
      <c r="D18" s="8"/>
      <c r="E18" s="8"/>
      <c r="F18" s="8"/>
      <c r="G18" s="134"/>
      <c r="H18" s="32" t="s">
        <v>69</v>
      </c>
    </row>
    <row r="19" spans="1:8" ht="51" customHeight="1" x14ac:dyDescent="0.2">
      <c r="A19" s="10" t="s">
        <v>1</v>
      </c>
      <c r="B19" s="11" t="s">
        <v>2</v>
      </c>
      <c r="C19" s="12" t="s">
        <v>77</v>
      </c>
      <c r="D19" s="214" t="s">
        <v>3</v>
      </c>
      <c r="E19" s="215"/>
      <c r="F19" s="216"/>
      <c r="G19" s="135" t="s">
        <v>4</v>
      </c>
      <c r="H19" s="117" t="s">
        <v>96</v>
      </c>
    </row>
    <row r="20" spans="1:8" x14ac:dyDescent="0.2">
      <c r="A20" s="13">
        <v>1</v>
      </c>
      <c r="B20" s="14">
        <v>2</v>
      </c>
      <c r="C20" s="15">
        <v>3</v>
      </c>
      <c r="D20" s="211">
        <v>4</v>
      </c>
      <c r="E20" s="212"/>
      <c r="F20" s="213"/>
      <c r="G20" s="136">
        <v>5</v>
      </c>
      <c r="H20" s="118">
        <v>6</v>
      </c>
    </row>
    <row r="21" spans="1:8" x14ac:dyDescent="0.2">
      <c r="A21" s="19"/>
      <c r="B21" s="17" t="s">
        <v>5</v>
      </c>
      <c r="C21" s="2"/>
      <c r="D21" s="217"/>
      <c r="E21" s="218"/>
      <c r="F21" s="219"/>
      <c r="G21" s="4"/>
      <c r="H21" s="119"/>
    </row>
    <row r="22" spans="1:8" x14ac:dyDescent="0.2">
      <c r="A22" s="20" t="s">
        <v>7</v>
      </c>
      <c r="B22" s="16" t="s">
        <v>78</v>
      </c>
      <c r="C22" s="5"/>
      <c r="D22" s="3">
        <v>0</v>
      </c>
      <c r="E22" s="3">
        <v>0</v>
      </c>
      <c r="F22" s="3">
        <v>1</v>
      </c>
      <c r="G22" s="124">
        <v>4876103</v>
      </c>
      <c r="H22" s="120">
        <v>1261538</v>
      </c>
    </row>
    <row r="23" spans="1:8" x14ac:dyDescent="0.2">
      <c r="A23" s="20" t="s">
        <v>8</v>
      </c>
      <c r="B23" s="16" t="s">
        <v>225</v>
      </c>
      <c r="C23" s="6"/>
      <c r="D23" s="3">
        <v>0</v>
      </c>
      <c r="E23" s="3">
        <v>0</v>
      </c>
      <c r="F23" s="3">
        <v>2</v>
      </c>
      <c r="G23" s="111">
        <f>G24+G25</f>
        <v>20866518</v>
      </c>
      <c r="H23" s="121">
        <v>24049723</v>
      </c>
    </row>
    <row r="24" spans="1:8" x14ac:dyDescent="0.2">
      <c r="A24" s="20" t="s">
        <v>18</v>
      </c>
      <c r="B24" s="18" t="s">
        <v>6</v>
      </c>
      <c r="C24" s="6"/>
      <c r="D24" s="3">
        <v>0</v>
      </c>
      <c r="E24" s="3">
        <v>0</v>
      </c>
      <c r="F24" s="3">
        <v>3</v>
      </c>
      <c r="G24" s="124">
        <v>20866518</v>
      </c>
      <c r="H24" s="120">
        <v>24049723</v>
      </c>
    </row>
    <row r="25" spans="1:8" x14ac:dyDescent="0.2">
      <c r="A25" s="20" t="s">
        <v>17</v>
      </c>
      <c r="B25" s="18" t="s">
        <v>19</v>
      </c>
      <c r="C25" s="6"/>
      <c r="D25" s="3">
        <v>0</v>
      </c>
      <c r="E25" s="3">
        <v>0</v>
      </c>
      <c r="F25" s="3">
        <v>4</v>
      </c>
      <c r="G25" s="124">
        <v>0</v>
      </c>
      <c r="H25" s="120">
        <v>0</v>
      </c>
    </row>
    <row r="26" spans="1:8" x14ac:dyDescent="0.2">
      <c r="A26" s="20" t="s">
        <v>9</v>
      </c>
      <c r="B26" s="16" t="s">
        <v>226</v>
      </c>
      <c r="C26" s="6"/>
      <c r="D26" s="3">
        <v>0</v>
      </c>
      <c r="E26" s="3">
        <v>0</v>
      </c>
      <c r="F26" s="3">
        <v>5</v>
      </c>
      <c r="G26" s="111">
        <f>G27+G28</f>
        <v>0</v>
      </c>
      <c r="H26" s="121">
        <v>0</v>
      </c>
    </row>
    <row r="27" spans="1:8" x14ac:dyDescent="0.2">
      <c r="A27" s="20" t="s">
        <v>20</v>
      </c>
      <c r="B27" s="18" t="s">
        <v>6</v>
      </c>
      <c r="C27" s="6"/>
      <c r="D27" s="3">
        <v>0</v>
      </c>
      <c r="E27" s="3">
        <v>0</v>
      </c>
      <c r="F27" s="3">
        <v>6</v>
      </c>
      <c r="G27" s="124">
        <v>0</v>
      </c>
      <c r="H27" s="120">
        <v>0</v>
      </c>
    </row>
    <row r="28" spans="1:8" x14ac:dyDescent="0.2">
      <c r="A28" s="20" t="s">
        <v>21</v>
      </c>
      <c r="B28" s="18" t="s">
        <v>19</v>
      </c>
      <c r="C28" s="6"/>
      <c r="D28" s="3">
        <v>0</v>
      </c>
      <c r="E28" s="3">
        <v>0</v>
      </c>
      <c r="F28" s="3">
        <v>7</v>
      </c>
      <c r="G28" s="124">
        <v>0</v>
      </c>
      <c r="H28" s="120">
        <v>0</v>
      </c>
    </row>
    <row r="29" spans="1:8" x14ac:dyDescent="0.2">
      <c r="A29" s="20" t="s">
        <v>10</v>
      </c>
      <c r="B29" s="16" t="s">
        <v>227</v>
      </c>
      <c r="C29" s="6"/>
      <c r="D29" s="3">
        <v>0</v>
      </c>
      <c r="E29" s="3">
        <v>0</v>
      </c>
      <c r="F29" s="3">
        <v>8</v>
      </c>
      <c r="G29" s="111">
        <f>G30+G31+G32+G33+G34</f>
        <v>800042</v>
      </c>
      <c r="H29" s="121">
        <v>993620.83000000007</v>
      </c>
    </row>
    <row r="30" spans="1:8" x14ac:dyDescent="0.2">
      <c r="A30" s="20" t="s">
        <v>28</v>
      </c>
      <c r="B30" s="18" t="s">
        <v>33</v>
      </c>
      <c r="C30" s="6"/>
      <c r="D30" s="3">
        <v>0</v>
      </c>
      <c r="E30" s="3">
        <v>0</v>
      </c>
      <c r="F30" s="3">
        <v>9</v>
      </c>
      <c r="G30" s="124">
        <v>0</v>
      </c>
      <c r="H30" s="120">
        <v>0</v>
      </c>
    </row>
    <row r="31" spans="1:8" x14ac:dyDescent="0.2">
      <c r="A31" s="20" t="s">
        <v>29</v>
      </c>
      <c r="B31" s="18" t="s">
        <v>22</v>
      </c>
      <c r="C31" s="6"/>
      <c r="D31" s="3">
        <v>0</v>
      </c>
      <c r="E31" s="3">
        <v>1</v>
      </c>
      <c r="F31" s="3">
        <v>0</v>
      </c>
      <c r="G31" s="124">
        <v>500956</v>
      </c>
      <c r="H31" s="120">
        <v>501059.19</v>
      </c>
    </row>
    <row r="32" spans="1:8" x14ac:dyDescent="0.2">
      <c r="A32" s="20" t="s">
        <v>30</v>
      </c>
      <c r="B32" s="18" t="s">
        <v>23</v>
      </c>
      <c r="C32" s="6"/>
      <c r="D32" s="3">
        <v>0</v>
      </c>
      <c r="E32" s="3">
        <v>1</v>
      </c>
      <c r="F32" s="3">
        <v>1</v>
      </c>
      <c r="G32" s="124"/>
      <c r="H32" s="120"/>
    </row>
    <row r="33" spans="1:8" x14ac:dyDescent="0.2">
      <c r="A33" s="20" t="s">
        <v>31</v>
      </c>
      <c r="B33" s="18" t="s">
        <v>228</v>
      </c>
      <c r="C33" s="6"/>
      <c r="D33" s="3">
        <v>0</v>
      </c>
      <c r="E33" s="3">
        <v>1</v>
      </c>
      <c r="F33" s="3">
        <v>2</v>
      </c>
      <c r="G33" s="124">
        <v>0</v>
      </c>
      <c r="H33" s="120">
        <v>0</v>
      </c>
    </row>
    <row r="34" spans="1:8" x14ac:dyDescent="0.2">
      <c r="A34" s="20" t="s">
        <v>32</v>
      </c>
      <c r="B34" s="18" t="s">
        <v>229</v>
      </c>
      <c r="C34" s="6"/>
      <c r="D34" s="3">
        <v>0</v>
      </c>
      <c r="E34" s="3">
        <v>1</v>
      </c>
      <c r="F34" s="3">
        <v>3</v>
      </c>
      <c r="G34" s="124">
        <f>295192+3894</f>
        <v>299086</v>
      </c>
      <c r="H34" s="120">
        <v>492561.64</v>
      </c>
    </row>
    <row r="35" spans="1:8" x14ac:dyDescent="0.2">
      <c r="A35" s="20" t="s">
        <v>11</v>
      </c>
      <c r="B35" s="16" t="s">
        <v>70</v>
      </c>
      <c r="C35" s="4"/>
      <c r="D35" s="3">
        <v>0</v>
      </c>
      <c r="E35" s="3">
        <v>1</v>
      </c>
      <c r="F35" s="3">
        <v>4</v>
      </c>
      <c r="G35" s="124">
        <v>0</v>
      </c>
      <c r="H35" s="120">
        <v>0</v>
      </c>
    </row>
    <row r="36" spans="1:8" x14ac:dyDescent="0.2">
      <c r="A36" s="20" t="s">
        <v>12</v>
      </c>
      <c r="B36" s="16" t="s">
        <v>34</v>
      </c>
      <c r="C36" s="4"/>
      <c r="D36" s="3">
        <v>0</v>
      </c>
      <c r="E36" s="3">
        <v>1</v>
      </c>
      <c r="F36" s="3">
        <v>5</v>
      </c>
      <c r="G36" s="124">
        <v>0</v>
      </c>
      <c r="H36" s="120">
        <v>0</v>
      </c>
    </row>
    <row r="37" spans="1:8" x14ac:dyDescent="0.2">
      <c r="A37" s="20" t="s">
        <v>13</v>
      </c>
      <c r="B37" s="16" t="s">
        <v>14</v>
      </c>
      <c r="C37" s="4"/>
      <c r="D37" s="3">
        <v>0</v>
      </c>
      <c r="E37" s="3">
        <v>1</v>
      </c>
      <c r="F37" s="3">
        <v>6</v>
      </c>
      <c r="G37" s="124">
        <v>0</v>
      </c>
      <c r="H37" s="120">
        <v>0</v>
      </c>
    </row>
    <row r="38" spans="1:8" x14ac:dyDescent="0.2">
      <c r="A38" s="20" t="s">
        <v>15</v>
      </c>
      <c r="B38" s="16" t="s">
        <v>50</v>
      </c>
      <c r="C38" s="4"/>
      <c r="D38" s="3">
        <v>0</v>
      </c>
      <c r="E38" s="3">
        <v>1</v>
      </c>
      <c r="F38" s="3">
        <v>7</v>
      </c>
      <c r="G38" s="111">
        <f>G39+G40+G41+G42</f>
        <v>172747</v>
      </c>
      <c r="H38" s="121">
        <v>168385</v>
      </c>
    </row>
    <row r="39" spans="1:8" x14ac:dyDescent="0.2">
      <c r="A39" s="20" t="s">
        <v>35</v>
      </c>
      <c r="B39" s="18" t="s">
        <v>24</v>
      </c>
      <c r="C39" s="4"/>
      <c r="D39" s="3">
        <v>0</v>
      </c>
      <c r="E39" s="3">
        <v>1</v>
      </c>
      <c r="F39" s="3">
        <v>8</v>
      </c>
      <c r="G39" s="124">
        <v>171232</v>
      </c>
      <c r="H39" s="120">
        <v>166783</v>
      </c>
    </row>
    <row r="40" spans="1:8" x14ac:dyDescent="0.2">
      <c r="A40" s="20" t="s">
        <v>36</v>
      </c>
      <c r="B40" s="18" t="s">
        <v>25</v>
      </c>
      <c r="C40" s="4"/>
      <c r="D40" s="3">
        <v>0</v>
      </c>
      <c r="E40" s="3">
        <v>1</v>
      </c>
      <c r="F40" s="3">
        <v>9</v>
      </c>
      <c r="G40" s="124">
        <v>0</v>
      </c>
      <c r="H40" s="120">
        <v>0</v>
      </c>
    </row>
    <row r="41" spans="1:8" x14ac:dyDescent="0.2">
      <c r="A41" s="20" t="s">
        <v>37</v>
      </c>
      <c r="B41" s="18" t="s">
        <v>26</v>
      </c>
      <c r="C41" s="4"/>
      <c r="D41" s="3">
        <v>0</v>
      </c>
      <c r="E41" s="3">
        <v>2</v>
      </c>
      <c r="F41" s="3">
        <v>0</v>
      </c>
      <c r="G41" s="124">
        <v>0</v>
      </c>
      <c r="H41" s="120">
        <v>0</v>
      </c>
    </row>
    <row r="42" spans="1:8" x14ac:dyDescent="0.2">
      <c r="A42" s="20" t="s">
        <v>40</v>
      </c>
      <c r="B42" s="18" t="s">
        <v>27</v>
      </c>
      <c r="C42" s="4"/>
      <c r="D42" s="3">
        <v>0</v>
      </c>
      <c r="E42" s="3">
        <v>2</v>
      </c>
      <c r="F42" s="3">
        <v>1</v>
      </c>
      <c r="G42" s="124">
        <v>1515</v>
      </c>
      <c r="H42" s="120">
        <v>1602</v>
      </c>
    </row>
    <row r="43" spans="1:8" x14ac:dyDescent="0.2">
      <c r="A43" s="25" t="s">
        <v>64</v>
      </c>
      <c r="B43" s="24" t="s">
        <v>38</v>
      </c>
      <c r="C43" s="4"/>
      <c r="D43" s="3">
        <v>0</v>
      </c>
      <c r="E43" s="3">
        <v>2</v>
      </c>
      <c r="F43" s="3">
        <v>2</v>
      </c>
      <c r="G43" s="111">
        <f>G22+G23+G26+G29+G35+G36+G37+G38</f>
        <v>26715410</v>
      </c>
      <c r="H43" s="121">
        <v>26473266.829999998</v>
      </c>
    </row>
    <row r="44" spans="1:8" x14ac:dyDescent="0.2">
      <c r="A44" s="20"/>
      <c r="B44" s="4"/>
      <c r="C44" s="4"/>
      <c r="D44" s="204"/>
      <c r="E44" s="205"/>
      <c r="F44" s="206"/>
      <c r="G44" s="124"/>
      <c r="H44" s="120"/>
    </row>
    <row r="45" spans="1:8" x14ac:dyDescent="0.2">
      <c r="A45" s="20"/>
      <c r="B45" s="17" t="s">
        <v>16</v>
      </c>
      <c r="C45" s="4"/>
      <c r="D45" s="204"/>
      <c r="E45" s="205"/>
      <c r="F45" s="206"/>
      <c r="G45" s="124"/>
      <c r="H45" s="120"/>
    </row>
    <row r="46" spans="1:8" x14ac:dyDescent="0.2">
      <c r="A46" s="20" t="s">
        <v>7</v>
      </c>
      <c r="B46" s="16" t="s">
        <v>230</v>
      </c>
      <c r="C46" s="5"/>
      <c r="D46" s="3">
        <v>0</v>
      </c>
      <c r="E46" s="3">
        <v>2</v>
      </c>
      <c r="F46" s="3">
        <v>3</v>
      </c>
      <c r="G46" s="111">
        <v>0</v>
      </c>
      <c r="H46" s="121">
        <v>0</v>
      </c>
    </row>
    <row r="47" spans="1:8" x14ac:dyDescent="0.2">
      <c r="A47" s="20" t="s">
        <v>8</v>
      </c>
      <c r="B47" s="26" t="s">
        <v>231</v>
      </c>
      <c r="C47" s="5"/>
      <c r="D47" s="3">
        <v>0</v>
      </c>
      <c r="E47" s="3">
        <v>2</v>
      </c>
      <c r="F47" s="3">
        <v>4</v>
      </c>
      <c r="G47" s="111">
        <f>G48+G49</f>
        <v>0</v>
      </c>
      <c r="H47" s="121">
        <v>0</v>
      </c>
    </row>
    <row r="48" spans="1:8" x14ac:dyDescent="0.2">
      <c r="A48" s="20" t="s">
        <v>18</v>
      </c>
      <c r="B48" s="18" t="s">
        <v>39</v>
      </c>
      <c r="C48" s="5"/>
      <c r="D48" s="3">
        <v>0</v>
      </c>
      <c r="E48" s="3">
        <v>2</v>
      </c>
      <c r="F48" s="3">
        <v>5</v>
      </c>
      <c r="G48" s="124">
        <v>0</v>
      </c>
      <c r="H48" s="120">
        <v>0</v>
      </c>
    </row>
    <row r="49" spans="1:13" x14ac:dyDescent="0.2">
      <c r="A49" s="20" t="s">
        <v>17</v>
      </c>
      <c r="B49" s="18" t="s">
        <v>232</v>
      </c>
      <c r="C49" s="4"/>
      <c r="D49" s="3">
        <v>0</v>
      </c>
      <c r="E49" s="3">
        <v>2</v>
      </c>
      <c r="F49" s="3">
        <v>6</v>
      </c>
      <c r="G49" s="124">
        <v>0</v>
      </c>
      <c r="H49" s="120">
        <v>0</v>
      </c>
    </row>
    <row r="50" spans="1:13" x14ac:dyDescent="0.2">
      <c r="A50" s="20" t="s">
        <v>9</v>
      </c>
      <c r="B50" s="4" t="s">
        <v>41</v>
      </c>
      <c r="C50" s="4"/>
      <c r="D50" s="3">
        <v>0</v>
      </c>
      <c r="E50" s="3">
        <v>2</v>
      </c>
      <c r="F50" s="3">
        <v>7</v>
      </c>
      <c r="G50" s="124">
        <f>'prilog 2'!G64</f>
        <v>0</v>
      </c>
      <c r="H50" s="120">
        <v>0</v>
      </c>
    </row>
    <row r="51" spans="1:13" x14ac:dyDescent="0.2">
      <c r="A51" s="20" t="s">
        <v>10</v>
      </c>
      <c r="B51" s="16" t="s">
        <v>42</v>
      </c>
      <c r="C51" s="5"/>
      <c r="D51" s="3">
        <v>0</v>
      </c>
      <c r="E51" s="3">
        <v>2</v>
      </c>
      <c r="F51" s="3">
        <v>8</v>
      </c>
      <c r="G51" s="124">
        <v>0</v>
      </c>
      <c r="H51" s="120">
        <v>0</v>
      </c>
    </row>
    <row r="52" spans="1:13" x14ac:dyDescent="0.2">
      <c r="A52" s="20" t="s">
        <v>11</v>
      </c>
      <c r="B52" s="4" t="s">
        <v>233</v>
      </c>
      <c r="C52" s="4"/>
      <c r="D52" s="3">
        <v>0</v>
      </c>
      <c r="E52" s="3">
        <v>2</v>
      </c>
      <c r="F52" s="3">
        <v>9</v>
      </c>
      <c r="G52" s="124">
        <v>0</v>
      </c>
      <c r="H52" s="120">
        <v>0</v>
      </c>
    </row>
    <row r="53" spans="1:13" x14ac:dyDescent="0.2">
      <c r="A53" s="20" t="s">
        <v>12</v>
      </c>
      <c r="B53" s="26" t="s">
        <v>79</v>
      </c>
      <c r="C53" s="4"/>
      <c r="D53" s="3">
        <v>0</v>
      </c>
      <c r="E53" s="3">
        <v>3</v>
      </c>
      <c r="F53" s="3">
        <v>0</v>
      </c>
      <c r="G53" s="127">
        <f>G54+G55+G56+G57+G58</f>
        <v>126945</v>
      </c>
      <c r="H53" s="121">
        <v>127172</v>
      </c>
    </row>
    <row r="54" spans="1:13" x14ac:dyDescent="0.2">
      <c r="A54" s="20" t="s">
        <v>46</v>
      </c>
      <c r="B54" s="18" t="s">
        <v>43</v>
      </c>
      <c r="C54" s="4"/>
      <c r="D54" s="3">
        <v>0</v>
      </c>
      <c r="E54" s="3">
        <v>3</v>
      </c>
      <c r="F54" s="3">
        <v>1</v>
      </c>
      <c r="G54" s="126">
        <v>0</v>
      </c>
      <c r="H54" s="120">
        <v>0</v>
      </c>
    </row>
    <row r="55" spans="1:13" x14ac:dyDescent="0.2">
      <c r="A55" s="20" t="s">
        <v>47</v>
      </c>
      <c r="B55" s="18" t="s">
        <v>44</v>
      </c>
      <c r="C55" s="7"/>
      <c r="D55" s="3">
        <v>0</v>
      </c>
      <c r="E55" s="3">
        <v>3</v>
      </c>
      <c r="F55" s="3">
        <v>2</v>
      </c>
      <c r="G55" s="126">
        <v>58137</v>
      </c>
      <c r="H55" s="120">
        <v>59134</v>
      </c>
      <c r="I55" s="110"/>
    </row>
    <row r="56" spans="1:13" x14ac:dyDescent="0.2">
      <c r="A56" s="20" t="s">
        <v>48</v>
      </c>
      <c r="B56" s="18" t="s">
        <v>71</v>
      </c>
      <c r="C56" s="7"/>
      <c r="D56" s="3">
        <v>0</v>
      </c>
      <c r="E56" s="3">
        <v>3</v>
      </c>
      <c r="F56" s="3">
        <v>3</v>
      </c>
      <c r="G56" s="126">
        <v>3355</v>
      </c>
      <c r="H56" s="120">
        <v>3111</v>
      </c>
    </row>
    <row r="57" spans="1:13" x14ac:dyDescent="0.2">
      <c r="A57" s="20" t="s">
        <v>49</v>
      </c>
      <c r="B57" s="18" t="s">
        <v>26</v>
      </c>
      <c r="C57" s="5"/>
      <c r="D57" s="3">
        <v>0</v>
      </c>
      <c r="E57" s="3">
        <v>3</v>
      </c>
      <c r="F57" s="3">
        <v>4</v>
      </c>
      <c r="G57" s="126">
        <f>54436+2428</f>
        <v>56864</v>
      </c>
      <c r="H57" s="120">
        <v>58927</v>
      </c>
      <c r="I57" s="110"/>
    </row>
    <row r="58" spans="1:13" x14ac:dyDescent="0.2">
      <c r="A58" s="20" t="s">
        <v>72</v>
      </c>
      <c r="B58" s="18" t="s">
        <v>45</v>
      </c>
      <c r="C58" s="5"/>
      <c r="D58" s="3">
        <v>0</v>
      </c>
      <c r="E58" s="3">
        <v>3</v>
      </c>
      <c r="F58" s="23">
        <v>5</v>
      </c>
      <c r="G58" s="126">
        <f>7649+940</f>
        <v>8589</v>
      </c>
      <c r="H58" s="120">
        <v>6000</v>
      </c>
    </row>
    <row r="59" spans="1:13" x14ac:dyDescent="0.2">
      <c r="A59" s="25" t="s">
        <v>63</v>
      </c>
      <c r="B59" s="5" t="s">
        <v>80</v>
      </c>
      <c r="C59" s="5"/>
      <c r="D59" s="3">
        <v>0</v>
      </c>
      <c r="E59" s="3">
        <v>3</v>
      </c>
      <c r="F59" s="3">
        <v>6</v>
      </c>
      <c r="G59" s="127">
        <f>G46+G47+G50+G51+G52+G53</f>
        <v>126945</v>
      </c>
      <c r="H59" s="121">
        <v>127172</v>
      </c>
      <c r="K59" s="109"/>
    </row>
    <row r="60" spans="1:13" x14ac:dyDescent="0.2">
      <c r="A60" s="20"/>
      <c r="B60" s="5"/>
      <c r="C60" s="5"/>
      <c r="D60" s="204"/>
      <c r="E60" s="205"/>
      <c r="F60" s="206"/>
      <c r="G60" s="124"/>
      <c r="H60" s="120"/>
    </row>
    <row r="61" spans="1:13" x14ac:dyDescent="0.2">
      <c r="A61" s="20"/>
      <c r="B61" s="27" t="s">
        <v>51</v>
      </c>
      <c r="C61" s="4"/>
      <c r="D61" s="204"/>
      <c r="E61" s="205"/>
      <c r="F61" s="206"/>
      <c r="G61" s="124"/>
      <c r="H61" s="120"/>
      <c r="L61" s="109"/>
      <c r="M61" s="109"/>
    </row>
    <row r="62" spans="1:13" x14ac:dyDescent="0.2">
      <c r="A62" s="20" t="s">
        <v>7</v>
      </c>
      <c r="B62" s="16" t="s">
        <v>81</v>
      </c>
      <c r="C62" s="4"/>
      <c r="D62" s="3">
        <v>0</v>
      </c>
      <c r="E62" s="3">
        <v>3</v>
      </c>
      <c r="F62" s="3">
        <v>7</v>
      </c>
      <c r="G62" s="111">
        <f>G63+G64</f>
        <v>79390428</v>
      </c>
      <c r="H62" s="121">
        <v>79390428</v>
      </c>
      <c r="L62" s="109"/>
    </row>
    <row r="63" spans="1:13" x14ac:dyDescent="0.2">
      <c r="A63" s="20" t="s">
        <v>54</v>
      </c>
      <c r="B63" s="18" t="s">
        <v>52</v>
      </c>
      <c r="C63" s="4"/>
      <c r="D63" s="3">
        <v>0</v>
      </c>
      <c r="E63" s="3">
        <v>3</v>
      </c>
      <c r="F63" s="3">
        <v>8</v>
      </c>
      <c r="G63" s="111">
        <v>79390428</v>
      </c>
      <c r="H63" s="121">
        <v>79390428</v>
      </c>
      <c r="L63" s="109"/>
    </row>
    <row r="64" spans="1:13" x14ac:dyDescent="0.2">
      <c r="A64" s="20" t="s">
        <v>55</v>
      </c>
      <c r="B64" s="18" t="s">
        <v>76</v>
      </c>
      <c r="C64" s="4"/>
      <c r="D64" s="3">
        <v>0</v>
      </c>
      <c r="E64" s="3">
        <v>3</v>
      </c>
      <c r="F64" s="3">
        <v>9</v>
      </c>
      <c r="G64" s="124">
        <v>0</v>
      </c>
      <c r="H64" s="120">
        <v>0</v>
      </c>
      <c r="L64" s="109"/>
    </row>
    <row r="65" spans="1:17" x14ac:dyDescent="0.2">
      <c r="A65" s="34" t="s">
        <v>8</v>
      </c>
      <c r="B65" s="16" t="s">
        <v>56</v>
      </c>
      <c r="C65" s="5"/>
      <c r="D65" s="3">
        <v>0</v>
      </c>
      <c r="E65" s="3">
        <v>4</v>
      </c>
      <c r="F65" s="3">
        <v>0</v>
      </c>
      <c r="G65" s="111">
        <v>2797063</v>
      </c>
      <c r="H65" s="121">
        <v>2797063</v>
      </c>
    </row>
    <row r="66" spans="1:17" x14ac:dyDescent="0.2">
      <c r="A66" s="13" t="s">
        <v>9</v>
      </c>
      <c r="B66" s="16" t="s">
        <v>82</v>
      </c>
      <c r="C66" s="5"/>
      <c r="D66" s="3">
        <v>0</v>
      </c>
      <c r="E66" s="3">
        <v>4</v>
      </c>
      <c r="F66" s="3">
        <v>1</v>
      </c>
      <c r="G66" s="111">
        <f>G67+G68</f>
        <v>1489986</v>
      </c>
      <c r="H66" s="121">
        <v>1489986</v>
      </c>
    </row>
    <row r="67" spans="1:17" x14ac:dyDescent="0.2">
      <c r="A67" s="13" t="s">
        <v>20</v>
      </c>
      <c r="B67" s="18" t="s">
        <v>57</v>
      </c>
      <c r="C67" s="5"/>
      <c r="D67" s="3">
        <v>0</v>
      </c>
      <c r="E67" s="3">
        <v>4</v>
      </c>
      <c r="F67" s="3">
        <v>2</v>
      </c>
      <c r="G67" s="124">
        <v>0</v>
      </c>
      <c r="H67" s="120">
        <v>0</v>
      </c>
    </row>
    <row r="68" spans="1:17" x14ac:dyDescent="0.2">
      <c r="A68" s="13" t="s">
        <v>21</v>
      </c>
      <c r="B68" s="18" t="s">
        <v>0</v>
      </c>
      <c r="C68" s="5"/>
      <c r="D68" s="3">
        <v>0</v>
      </c>
      <c r="E68" s="3">
        <v>4</v>
      </c>
      <c r="F68" s="3">
        <v>3</v>
      </c>
      <c r="G68" s="124">
        <v>1489986</v>
      </c>
      <c r="H68" s="120">
        <v>1489986</v>
      </c>
    </row>
    <row r="69" spans="1:17" x14ac:dyDescent="0.2">
      <c r="A69" s="13" t="s">
        <v>10</v>
      </c>
      <c r="B69" s="16" t="s">
        <v>234</v>
      </c>
      <c r="C69" s="5"/>
      <c r="D69" s="3">
        <v>0</v>
      </c>
      <c r="E69" s="3">
        <v>4</v>
      </c>
      <c r="F69" s="3">
        <v>4</v>
      </c>
      <c r="G69" s="111">
        <f>G70+G71+G72</f>
        <v>0</v>
      </c>
      <c r="H69" s="121">
        <v>0</v>
      </c>
    </row>
    <row r="70" spans="1:17" ht="12.75" customHeight="1" x14ac:dyDescent="0.2">
      <c r="A70" s="13" t="s">
        <v>28</v>
      </c>
      <c r="B70" s="18" t="s">
        <v>235</v>
      </c>
      <c r="C70" s="5"/>
      <c r="D70" s="3">
        <v>0</v>
      </c>
      <c r="E70" s="3">
        <v>4</v>
      </c>
      <c r="F70" s="3">
        <v>5</v>
      </c>
      <c r="G70" s="124">
        <v>0</v>
      </c>
      <c r="H70" s="120">
        <v>0</v>
      </c>
    </row>
    <row r="71" spans="1:17" x14ac:dyDescent="0.2">
      <c r="A71" s="13" t="s">
        <v>29</v>
      </c>
      <c r="B71" s="18" t="s">
        <v>236</v>
      </c>
      <c r="C71" s="4"/>
      <c r="D71" s="3">
        <v>0</v>
      </c>
      <c r="E71" s="3">
        <v>4</v>
      </c>
      <c r="F71" s="3">
        <v>6</v>
      </c>
      <c r="G71" s="124">
        <v>0</v>
      </c>
      <c r="H71" s="120">
        <v>0</v>
      </c>
    </row>
    <row r="72" spans="1:17" x14ac:dyDescent="0.2">
      <c r="A72" s="13" t="s">
        <v>30</v>
      </c>
      <c r="B72" s="18" t="s">
        <v>237</v>
      </c>
      <c r="C72" s="4"/>
      <c r="D72" s="3">
        <v>0</v>
      </c>
      <c r="E72" s="3">
        <v>4</v>
      </c>
      <c r="F72" s="3">
        <v>7</v>
      </c>
      <c r="G72" s="124">
        <v>0</v>
      </c>
      <c r="H72" s="120">
        <v>0</v>
      </c>
      <c r="J72" s="113"/>
      <c r="N72" s="113"/>
      <c r="P72" s="171"/>
      <c r="Q72" s="110"/>
    </row>
    <row r="73" spans="1:17" x14ac:dyDescent="0.2">
      <c r="A73" s="13" t="s">
        <v>11</v>
      </c>
      <c r="B73" s="16" t="s">
        <v>83</v>
      </c>
      <c r="C73" s="5"/>
      <c r="D73" s="3">
        <v>0</v>
      </c>
      <c r="E73" s="3">
        <v>4</v>
      </c>
      <c r="F73" s="3">
        <v>8</v>
      </c>
      <c r="G73" s="111">
        <f>G74+G75</f>
        <v>9753434</v>
      </c>
      <c r="H73" s="111">
        <v>9511064</v>
      </c>
      <c r="J73" s="110"/>
      <c r="L73" s="110"/>
      <c r="P73" s="112"/>
    </row>
    <row r="74" spans="1:17" x14ac:dyDescent="0.2">
      <c r="A74" s="13" t="s">
        <v>58</v>
      </c>
      <c r="B74" s="18" t="s">
        <v>289</v>
      </c>
      <c r="C74" s="4"/>
      <c r="D74" s="3">
        <v>0</v>
      </c>
      <c r="E74" s="3">
        <v>4</v>
      </c>
      <c r="F74" s="3">
        <v>9</v>
      </c>
      <c r="G74" s="124">
        <f>H73</f>
        <v>9511064</v>
      </c>
      <c r="H74" s="124">
        <v>9507308</v>
      </c>
      <c r="L74" s="75"/>
      <c r="P74" s="112"/>
    </row>
    <row r="75" spans="1:17" x14ac:dyDescent="0.2">
      <c r="A75" s="13" t="s">
        <v>59</v>
      </c>
      <c r="B75" s="18" t="s">
        <v>60</v>
      </c>
      <c r="C75" s="4"/>
      <c r="D75" s="3">
        <v>0</v>
      </c>
      <c r="E75" s="3">
        <v>5</v>
      </c>
      <c r="F75" s="3">
        <v>0</v>
      </c>
      <c r="G75" s="124">
        <f>'prilog 2'!G67</f>
        <v>242370</v>
      </c>
      <c r="H75" s="124">
        <v>3756</v>
      </c>
      <c r="J75" s="113"/>
      <c r="K75" s="113"/>
      <c r="L75" s="113"/>
    </row>
    <row r="76" spans="1:17" x14ac:dyDescent="0.2">
      <c r="A76" s="13" t="s">
        <v>12</v>
      </c>
      <c r="B76" s="16" t="s">
        <v>84</v>
      </c>
      <c r="C76" s="4"/>
      <c r="D76" s="3">
        <v>0</v>
      </c>
      <c r="E76" s="3">
        <v>5</v>
      </c>
      <c r="F76" s="3">
        <v>1</v>
      </c>
      <c r="G76" s="111">
        <f>G77</f>
        <v>66842446</v>
      </c>
      <c r="H76" s="111">
        <v>66842446</v>
      </c>
      <c r="J76" s="110"/>
    </row>
    <row r="77" spans="1:17" x14ac:dyDescent="0.2">
      <c r="A77" s="13" t="s">
        <v>46</v>
      </c>
      <c r="B77" s="18" t="s">
        <v>290</v>
      </c>
      <c r="C77" s="5"/>
      <c r="D77" s="3">
        <v>0</v>
      </c>
      <c r="E77" s="3">
        <v>5</v>
      </c>
      <c r="F77" s="3">
        <v>2</v>
      </c>
      <c r="G77" s="124">
        <f>H76</f>
        <v>66842446</v>
      </c>
      <c r="H77" s="124">
        <v>66842446</v>
      </c>
      <c r="I77" s="110"/>
      <c r="L77" s="109"/>
    </row>
    <row r="78" spans="1:17" x14ac:dyDescent="0.2">
      <c r="A78" s="13" t="s">
        <v>47</v>
      </c>
      <c r="B78" s="18" t="s">
        <v>61</v>
      </c>
      <c r="C78" s="6"/>
      <c r="D78" s="3">
        <v>0</v>
      </c>
      <c r="E78" s="3">
        <v>5</v>
      </c>
      <c r="F78" s="3">
        <v>3</v>
      </c>
      <c r="G78" s="126">
        <f>'prilog 2'!G68*-1</f>
        <v>0</v>
      </c>
      <c r="H78" s="126">
        <v>0</v>
      </c>
      <c r="I78"/>
      <c r="J78"/>
      <c r="K78"/>
    </row>
    <row r="79" spans="1:17" x14ac:dyDescent="0.2">
      <c r="A79" s="25" t="s">
        <v>62</v>
      </c>
      <c r="B79" s="28" t="s">
        <v>85</v>
      </c>
      <c r="C79" s="6"/>
      <c r="D79" s="3">
        <v>0</v>
      </c>
      <c r="E79" s="3">
        <v>5</v>
      </c>
      <c r="F79" s="3">
        <v>4</v>
      </c>
      <c r="G79" s="127">
        <f>G62+G65+G66+G69+G73-G76</f>
        <v>26588465</v>
      </c>
      <c r="H79" s="127">
        <v>26346095</v>
      </c>
      <c r="I79" s="128"/>
      <c r="J79" s="128"/>
      <c r="K79"/>
    </row>
    <row r="80" spans="1:17" x14ac:dyDescent="0.2">
      <c r="A80" s="20"/>
      <c r="B80" s="4"/>
      <c r="C80" s="4"/>
      <c r="D80" s="3"/>
      <c r="E80" s="3"/>
      <c r="F80" s="3"/>
      <c r="G80" s="126"/>
      <c r="H80" s="126"/>
      <c r="I80"/>
      <c r="J80"/>
      <c r="K80"/>
    </row>
    <row r="81" spans="1:24" x14ac:dyDescent="0.2">
      <c r="A81" s="25" t="s">
        <v>53</v>
      </c>
      <c r="B81" s="5" t="s">
        <v>238</v>
      </c>
      <c r="C81" s="5"/>
      <c r="D81" s="3">
        <v>0</v>
      </c>
      <c r="E81" s="3">
        <v>5</v>
      </c>
      <c r="F81" s="3">
        <v>5</v>
      </c>
      <c r="G81" s="127">
        <v>3053478</v>
      </c>
      <c r="H81" s="127">
        <v>3053478</v>
      </c>
      <c r="I81"/>
      <c r="J81"/>
      <c r="K81"/>
    </row>
    <row r="82" spans="1:24" x14ac:dyDescent="0.2">
      <c r="A82" s="20"/>
      <c r="B82" s="5"/>
      <c r="C82" s="5"/>
      <c r="D82" s="3"/>
      <c r="E82" s="3"/>
      <c r="F82" s="3"/>
      <c r="G82" s="126"/>
      <c r="H82" s="126"/>
      <c r="I82"/>
      <c r="J82"/>
      <c r="K82"/>
    </row>
    <row r="83" spans="1:24" x14ac:dyDescent="0.2">
      <c r="A83" s="25" t="s">
        <v>65</v>
      </c>
      <c r="B83" s="5" t="s">
        <v>86</v>
      </c>
      <c r="C83" s="5"/>
      <c r="D83" s="3">
        <v>0</v>
      </c>
      <c r="E83" s="3">
        <v>5</v>
      </c>
      <c r="F83" s="3">
        <v>6</v>
      </c>
      <c r="G83" s="125">
        <f>G79/G81</f>
        <v>8.707599989258151</v>
      </c>
      <c r="H83" s="125">
        <v>8.6282249290808704</v>
      </c>
      <c r="I83"/>
      <c r="J83"/>
      <c r="K83"/>
    </row>
    <row r="84" spans="1:24" x14ac:dyDescent="0.2">
      <c r="A84" s="25"/>
      <c r="B84" s="5"/>
      <c r="C84" s="5"/>
      <c r="D84" s="3"/>
      <c r="E84" s="3"/>
      <c r="F84" s="3"/>
      <c r="G84" s="126"/>
      <c r="H84" s="126"/>
      <c r="I84"/>
      <c r="J84"/>
      <c r="K84"/>
    </row>
    <row r="85" spans="1:24" x14ac:dyDescent="0.2">
      <c r="A85" s="25" t="s">
        <v>66</v>
      </c>
      <c r="B85" s="5" t="s">
        <v>75</v>
      </c>
      <c r="C85" s="5"/>
      <c r="D85" s="3">
        <v>0</v>
      </c>
      <c r="E85" s="3">
        <v>5</v>
      </c>
      <c r="F85" s="3">
        <v>7</v>
      </c>
      <c r="G85" s="127">
        <v>0</v>
      </c>
      <c r="H85" s="127">
        <v>0</v>
      </c>
      <c r="I85"/>
      <c r="J85"/>
      <c r="K85"/>
    </row>
    <row r="86" spans="1:24" x14ac:dyDescent="0.2">
      <c r="A86" s="33" t="s">
        <v>7</v>
      </c>
      <c r="B86" s="16" t="s">
        <v>73</v>
      </c>
      <c r="C86" s="5"/>
      <c r="D86" s="3">
        <v>0</v>
      </c>
      <c r="E86" s="3">
        <v>5</v>
      </c>
      <c r="F86" s="3">
        <v>8</v>
      </c>
      <c r="G86" s="126">
        <v>1115506</v>
      </c>
      <c r="H86" s="126">
        <v>1115506</v>
      </c>
      <c r="I86"/>
      <c r="J86"/>
      <c r="K86"/>
    </row>
    <row r="87" spans="1:24" x14ac:dyDescent="0.2">
      <c r="A87" s="33" t="s">
        <v>8</v>
      </c>
      <c r="B87" s="16" t="s">
        <v>74</v>
      </c>
      <c r="C87" s="5"/>
      <c r="D87" s="3">
        <v>0</v>
      </c>
      <c r="E87" s="3">
        <v>5</v>
      </c>
      <c r="F87" s="3">
        <v>9</v>
      </c>
      <c r="G87" s="126">
        <v>1115506</v>
      </c>
      <c r="H87" s="126">
        <v>1115506</v>
      </c>
      <c r="I87"/>
      <c r="J87"/>
      <c r="K87"/>
    </row>
    <row r="88" spans="1:24" x14ac:dyDescent="0.2">
      <c r="G88" s="129"/>
      <c r="H88" s="129"/>
      <c r="I88" s="128"/>
      <c r="J88" s="128"/>
      <c r="K88" s="128"/>
    </row>
    <row r="89" spans="1:24" customFormat="1" ht="51" x14ac:dyDescent="0.2">
      <c r="A89" s="170"/>
      <c r="B89" s="8" t="s">
        <v>98</v>
      </c>
      <c r="C89" s="8"/>
      <c r="D89" s="29"/>
      <c r="E89" s="30"/>
      <c r="F89" s="30"/>
      <c r="G89" s="137" t="s">
        <v>67</v>
      </c>
      <c r="H89" s="122" t="s">
        <v>68</v>
      </c>
      <c r="I89" s="9"/>
      <c r="J89" s="8"/>
      <c r="K89" s="31"/>
      <c r="L89" s="8"/>
      <c r="M89" s="8"/>
      <c r="N89" s="8"/>
      <c r="O89" s="8"/>
      <c r="P89" s="8"/>
      <c r="Q89" s="8"/>
      <c r="R89" s="8"/>
      <c r="S89" s="8"/>
      <c r="T89" s="8"/>
      <c r="U89" s="8"/>
      <c r="V89" s="8"/>
      <c r="W89" s="8"/>
      <c r="X89" s="8"/>
    </row>
    <row r="90" spans="1:24" customFormat="1" ht="12.75" customHeight="1" x14ac:dyDescent="0.2">
      <c r="A90" s="170"/>
      <c r="B90" s="8" t="s">
        <v>95</v>
      </c>
      <c r="C90" s="8"/>
      <c r="D90" s="8"/>
      <c r="E90" s="8"/>
      <c r="F90" s="8"/>
      <c r="G90" s="138"/>
      <c r="H90" s="123"/>
      <c r="I90" s="8"/>
      <c r="J90" s="8"/>
      <c r="K90" s="31"/>
      <c r="L90" s="8"/>
      <c r="M90" s="8"/>
      <c r="N90" s="8"/>
      <c r="O90" s="8"/>
      <c r="P90" s="8"/>
      <c r="Q90" s="8"/>
      <c r="R90" s="8"/>
      <c r="S90" s="8"/>
      <c r="T90" s="8"/>
      <c r="U90" s="8"/>
      <c r="V90" s="8"/>
      <c r="W90" s="8"/>
      <c r="X90" s="8"/>
    </row>
  </sheetData>
  <mergeCells count="12">
    <mergeCell ref="G9:H9"/>
    <mergeCell ref="G11:H11"/>
    <mergeCell ref="D60:F60"/>
    <mergeCell ref="D61:F61"/>
    <mergeCell ref="A15:H15"/>
    <mergeCell ref="A16:H16"/>
    <mergeCell ref="A17:H17"/>
    <mergeCell ref="D20:F20"/>
    <mergeCell ref="D19:F19"/>
    <mergeCell ref="D21:F21"/>
    <mergeCell ref="D44:F44"/>
    <mergeCell ref="D45:F45"/>
  </mergeCells>
  <phoneticPr fontId="0" type="noConversion"/>
  <pageMargins left="0.25" right="0.25" top="0.75" bottom="0.75" header="0.3" footer="0.3"/>
  <pageSetup paperSize="9" scale="61" fitToWidth="0" orientation="portrait" r:id="rId1"/>
  <headerFooter differentFirst="1" alignWithMargins="0">
    <oddFooter>&amp;LKontrolni broj:</oddFooter>
    <firstHeader>&amp;LPrilog 1.</firstHeader>
    <firstFooter>&amp;LBar kod
Kontrolni broj:</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94"/>
  <sheetViews>
    <sheetView topLeftCell="A61" workbookViewId="0">
      <selection activeCell="K37" sqref="K37"/>
    </sheetView>
  </sheetViews>
  <sheetFormatPr defaultColWidth="8.85546875" defaultRowHeight="12.75" x14ac:dyDescent="0.2"/>
  <cols>
    <col min="1" max="1" width="8" style="58" customWidth="1"/>
    <col min="2" max="2" width="68.7109375" style="58" customWidth="1"/>
    <col min="3" max="3" width="7.5703125" style="1" customWidth="1"/>
    <col min="4" max="6" width="3" style="1" customWidth="1"/>
    <col min="7" max="7" width="15" style="183" customWidth="1"/>
    <col min="8" max="8" width="15" style="49" customWidth="1"/>
    <col min="9" max="9" width="3.140625" style="1" customWidth="1"/>
    <col min="10" max="10" width="8.85546875" style="1"/>
    <col min="11" max="11" width="55.5703125" style="1" customWidth="1"/>
    <col min="12" max="16384" width="8.85546875" style="1"/>
  </cols>
  <sheetData>
    <row r="1" spans="1:8" x14ac:dyDescent="0.2">
      <c r="A1" s="155" t="str">
        <f>'prilog 1'!A1</f>
        <v>ZIF CROBIH FOND d.d. Mostar</v>
      </c>
      <c r="B1" s="156"/>
      <c r="C1" s="157"/>
      <c r="D1" s="157"/>
      <c r="E1" s="54"/>
      <c r="F1" s="54"/>
      <c r="G1" s="178"/>
      <c r="H1" s="43"/>
    </row>
    <row r="2" spans="1:8" x14ac:dyDescent="0.2">
      <c r="A2" s="36" t="s">
        <v>97</v>
      </c>
      <c r="B2" s="36"/>
      <c r="C2" s="36"/>
      <c r="D2" s="36"/>
      <c r="E2" s="37"/>
      <c r="F2" s="37"/>
      <c r="G2" s="179"/>
      <c r="H2" s="38" t="s">
        <v>219</v>
      </c>
    </row>
    <row r="3" spans="1:8" x14ac:dyDescent="0.2">
      <c r="A3" s="158" t="s">
        <v>214</v>
      </c>
      <c r="B3" s="159"/>
      <c r="C3" s="160"/>
      <c r="D3" s="160"/>
      <c r="E3" s="55"/>
      <c r="F3" s="55"/>
      <c r="G3" s="180"/>
      <c r="H3" s="47" t="s">
        <v>223</v>
      </c>
    </row>
    <row r="4" spans="1:8" x14ac:dyDescent="0.2">
      <c r="A4" s="36" t="s">
        <v>99</v>
      </c>
      <c r="B4" s="36"/>
      <c r="C4" s="36"/>
      <c r="D4" s="36"/>
      <c r="E4" s="37"/>
      <c r="F4" s="37"/>
      <c r="G4" s="179"/>
      <c r="H4" s="38" t="s">
        <v>87</v>
      </c>
    </row>
    <row r="5" spans="1:8" x14ac:dyDescent="0.2">
      <c r="A5" s="161" t="s">
        <v>215</v>
      </c>
      <c r="B5" s="42"/>
      <c r="C5" s="49"/>
      <c r="D5" s="49"/>
      <c r="E5" s="56"/>
      <c r="F5" s="56"/>
      <c r="G5" s="181"/>
      <c r="H5" s="50"/>
    </row>
    <row r="6" spans="1:8" x14ac:dyDescent="0.2">
      <c r="A6" s="36" t="s">
        <v>88</v>
      </c>
      <c r="B6" s="36"/>
      <c r="C6" s="36"/>
      <c r="D6" s="36"/>
      <c r="E6" s="37"/>
      <c r="F6" s="37"/>
      <c r="G6" s="179"/>
      <c r="H6" s="38" t="s">
        <v>89</v>
      </c>
    </row>
    <row r="7" spans="1:8" x14ac:dyDescent="0.2">
      <c r="A7" s="158"/>
      <c r="B7" s="162" t="s">
        <v>216</v>
      </c>
      <c r="C7" s="163"/>
      <c r="D7" s="163"/>
      <c r="E7" s="40"/>
      <c r="F7" s="55"/>
      <c r="G7" s="180"/>
      <c r="H7" s="46">
        <v>180</v>
      </c>
    </row>
    <row r="8" spans="1:8" x14ac:dyDescent="0.2">
      <c r="A8" s="36" t="s">
        <v>90</v>
      </c>
      <c r="B8" s="36"/>
      <c r="C8" s="36"/>
      <c r="D8" s="36"/>
      <c r="E8" s="37"/>
      <c r="F8" s="37"/>
      <c r="G8" s="179"/>
      <c r="H8" s="182" t="s">
        <v>220</v>
      </c>
    </row>
    <row r="9" spans="1:8" x14ac:dyDescent="0.2">
      <c r="A9" s="164"/>
      <c r="B9" s="165" t="s">
        <v>217</v>
      </c>
      <c r="C9" s="166"/>
      <c r="D9" s="166"/>
      <c r="E9" s="167"/>
      <c r="F9" s="167"/>
      <c r="G9" s="221" t="s">
        <v>221</v>
      </c>
      <c r="H9" s="221"/>
    </row>
    <row r="10" spans="1:8" x14ac:dyDescent="0.2">
      <c r="A10" s="36" t="s">
        <v>92</v>
      </c>
      <c r="B10" s="36"/>
      <c r="C10" s="36"/>
      <c r="D10" s="36"/>
      <c r="E10" s="38"/>
      <c r="F10" s="38"/>
      <c r="G10" s="182"/>
      <c r="H10" s="182" t="s">
        <v>93</v>
      </c>
    </row>
    <row r="11" spans="1:8" x14ac:dyDescent="0.2">
      <c r="A11" s="46"/>
      <c r="B11" s="116"/>
      <c r="C11" s="52"/>
      <c r="D11" s="52"/>
      <c r="E11" s="55"/>
      <c r="F11" s="55"/>
      <c r="G11" s="222" t="s">
        <v>222</v>
      </c>
      <c r="H11" s="222"/>
    </row>
    <row r="12" spans="1:8" x14ac:dyDescent="0.2">
      <c r="A12" s="36" t="s">
        <v>218</v>
      </c>
      <c r="B12" s="36"/>
      <c r="C12" s="36"/>
      <c r="D12" s="36"/>
      <c r="E12" s="38"/>
      <c r="F12" s="38"/>
      <c r="G12" s="182"/>
      <c r="H12" s="38" t="s">
        <v>94</v>
      </c>
    </row>
    <row r="15" spans="1:8" x14ac:dyDescent="0.2">
      <c r="A15" s="207" t="s">
        <v>240</v>
      </c>
      <c r="B15" s="207"/>
      <c r="C15" s="207"/>
      <c r="D15" s="207"/>
      <c r="E15" s="207"/>
      <c r="F15" s="207"/>
      <c r="G15" s="207"/>
      <c r="H15" s="207"/>
    </row>
    <row r="16" spans="1:8" x14ac:dyDescent="0.2">
      <c r="A16" s="226" t="s">
        <v>286</v>
      </c>
      <c r="B16" s="227"/>
      <c r="C16" s="8"/>
      <c r="D16" s="169"/>
      <c r="E16" s="169"/>
      <c r="F16" s="169"/>
    </row>
    <row r="17" spans="1:9" x14ac:dyDescent="0.2">
      <c r="A17" s="220" t="s">
        <v>294</v>
      </c>
      <c r="B17" s="220"/>
      <c r="C17" s="220"/>
      <c r="D17" s="220"/>
      <c r="E17" s="220"/>
      <c r="F17" s="220"/>
      <c r="G17" s="220"/>
      <c r="H17" s="220"/>
      <c r="I17" s="220"/>
    </row>
    <row r="18" spans="1:9" x14ac:dyDescent="0.2">
      <c r="B18" s="59"/>
      <c r="C18" s="168"/>
      <c r="D18" s="168"/>
      <c r="E18" s="168"/>
      <c r="F18" s="168"/>
      <c r="G18" s="184"/>
      <c r="H18" s="150" t="s">
        <v>69</v>
      </c>
    </row>
    <row r="19" spans="1:9" ht="38.25" x14ac:dyDescent="0.2">
      <c r="A19" s="60" t="s">
        <v>1</v>
      </c>
      <c r="B19" s="61" t="s">
        <v>2</v>
      </c>
      <c r="C19" s="12" t="s">
        <v>77</v>
      </c>
      <c r="D19" s="228" t="s">
        <v>3</v>
      </c>
      <c r="E19" s="224"/>
      <c r="F19" s="225"/>
      <c r="G19" s="151" t="s">
        <v>298</v>
      </c>
      <c r="H19" s="130" t="s">
        <v>292</v>
      </c>
      <c r="I19" s="110"/>
    </row>
    <row r="20" spans="1:9" x14ac:dyDescent="0.2">
      <c r="A20" s="62">
        <v>1</v>
      </c>
      <c r="B20" s="63">
        <v>2</v>
      </c>
      <c r="C20" s="15">
        <v>3</v>
      </c>
      <c r="D20" s="223">
        <v>4</v>
      </c>
      <c r="E20" s="224"/>
      <c r="F20" s="225"/>
      <c r="G20" s="185">
        <v>5</v>
      </c>
      <c r="H20" s="175">
        <v>6</v>
      </c>
    </row>
    <row r="21" spans="1:9" x14ac:dyDescent="0.2">
      <c r="A21" s="62"/>
      <c r="B21" s="64" t="s">
        <v>241</v>
      </c>
      <c r="C21" s="15"/>
      <c r="D21" s="223"/>
      <c r="E21" s="224"/>
      <c r="F21" s="225"/>
      <c r="G21" s="186"/>
      <c r="H21" s="176"/>
      <c r="I21" s="109"/>
    </row>
    <row r="22" spans="1:9" x14ac:dyDescent="0.2">
      <c r="A22" s="25" t="s">
        <v>64</v>
      </c>
      <c r="B22" s="65" t="s">
        <v>100</v>
      </c>
      <c r="C22" s="5"/>
      <c r="D22" s="3">
        <v>2</v>
      </c>
      <c r="E22" s="3">
        <v>0</v>
      </c>
      <c r="F22" s="3">
        <v>1</v>
      </c>
      <c r="G22" s="153">
        <f>G23+G27+G28+G33+G37+G38</f>
        <v>710085</v>
      </c>
      <c r="H22" s="127">
        <v>2323021</v>
      </c>
      <c r="I22" s="112"/>
    </row>
    <row r="23" spans="1:9" x14ac:dyDescent="0.2">
      <c r="A23" s="20" t="s">
        <v>7</v>
      </c>
      <c r="B23" s="66" t="s">
        <v>101</v>
      </c>
      <c r="C23" s="5"/>
      <c r="D23" s="3">
        <v>2</v>
      </c>
      <c r="E23" s="3">
        <v>0</v>
      </c>
      <c r="F23" s="3">
        <v>2</v>
      </c>
      <c r="G23" s="152">
        <f>G24+G25+G26</f>
        <v>27346</v>
      </c>
      <c r="H23" s="126">
        <v>20583</v>
      </c>
      <c r="I23" s="112"/>
    </row>
    <row r="24" spans="1:9" x14ac:dyDescent="0.2">
      <c r="A24" s="20" t="s">
        <v>54</v>
      </c>
      <c r="B24" s="66" t="s">
        <v>242</v>
      </c>
      <c r="C24" s="5"/>
      <c r="D24" s="3">
        <v>2</v>
      </c>
      <c r="E24" s="3">
        <v>0</v>
      </c>
      <c r="F24" s="3">
        <v>3</v>
      </c>
      <c r="G24" s="152">
        <f>11332+16014</f>
        <v>27346</v>
      </c>
      <c r="H24" s="126">
        <v>20583</v>
      </c>
      <c r="I24" s="109"/>
    </row>
    <row r="25" spans="1:9" ht="25.5" x14ac:dyDescent="0.2">
      <c r="A25" s="20" t="s">
        <v>55</v>
      </c>
      <c r="B25" s="66" t="s">
        <v>243</v>
      </c>
      <c r="C25" s="5"/>
      <c r="D25" s="3">
        <v>2</v>
      </c>
      <c r="E25" s="3">
        <v>0</v>
      </c>
      <c r="F25" s="3">
        <v>4</v>
      </c>
      <c r="G25" s="152">
        <v>0</v>
      </c>
      <c r="H25" s="126">
        <v>0</v>
      </c>
      <c r="I25" s="109"/>
    </row>
    <row r="26" spans="1:9" x14ac:dyDescent="0.2">
      <c r="A26" s="20" t="s">
        <v>102</v>
      </c>
      <c r="B26" s="66" t="s">
        <v>244</v>
      </c>
      <c r="C26" s="5"/>
      <c r="D26" s="3">
        <v>2</v>
      </c>
      <c r="E26" s="3">
        <v>0</v>
      </c>
      <c r="F26" s="3">
        <v>5</v>
      </c>
      <c r="G26" s="152">
        <v>0</v>
      </c>
      <c r="H26" s="126">
        <v>0</v>
      </c>
      <c r="I26" s="109"/>
    </row>
    <row r="27" spans="1:9" x14ac:dyDescent="0.2">
      <c r="A27" s="20" t="s">
        <v>8</v>
      </c>
      <c r="B27" s="66" t="s">
        <v>103</v>
      </c>
      <c r="C27" s="5"/>
      <c r="D27" s="3">
        <v>2</v>
      </c>
      <c r="E27" s="3">
        <v>0</v>
      </c>
      <c r="F27" s="3">
        <v>6</v>
      </c>
      <c r="G27" s="152">
        <v>171232</v>
      </c>
      <c r="H27" s="126">
        <v>13562</v>
      </c>
      <c r="I27" s="109"/>
    </row>
    <row r="28" spans="1:9" x14ac:dyDescent="0.2">
      <c r="A28" s="20" t="s">
        <v>9</v>
      </c>
      <c r="B28" s="66" t="s">
        <v>245</v>
      </c>
      <c r="C28" s="5"/>
      <c r="D28" s="3">
        <v>2</v>
      </c>
      <c r="E28" s="3">
        <v>0</v>
      </c>
      <c r="F28" s="3">
        <v>7</v>
      </c>
      <c r="G28" s="152">
        <f>G29+G30+G31+G32</f>
        <v>0</v>
      </c>
      <c r="H28" s="126">
        <v>0</v>
      </c>
      <c r="I28" s="112"/>
    </row>
    <row r="29" spans="1:9" x14ac:dyDescent="0.2">
      <c r="A29" s="20" t="s">
        <v>20</v>
      </c>
      <c r="B29" s="66" t="s">
        <v>246</v>
      </c>
      <c r="C29" s="5"/>
      <c r="D29" s="3">
        <v>2</v>
      </c>
      <c r="E29" s="3">
        <v>0</v>
      </c>
      <c r="F29" s="3">
        <v>8</v>
      </c>
      <c r="G29" s="152">
        <v>0</v>
      </c>
      <c r="H29" s="126">
        <v>0</v>
      </c>
      <c r="I29" s="109"/>
    </row>
    <row r="30" spans="1:9" ht="25.5" x14ac:dyDescent="0.2">
      <c r="A30" s="20" t="s">
        <v>21</v>
      </c>
      <c r="B30" s="66" t="s">
        <v>247</v>
      </c>
      <c r="C30" s="5"/>
      <c r="D30" s="3">
        <v>2</v>
      </c>
      <c r="E30" s="3">
        <v>0</v>
      </c>
      <c r="F30" s="3">
        <v>9</v>
      </c>
      <c r="G30" s="152">
        <v>0</v>
      </c>
      <c r="H30" s="126">
        <v>0</v>
      </c>
      <c r="I30" s="109"/>
    </row>
    <row r="31" spans="1:9" ht="25.5" x14ac:dyDescent="0.2">
      <c r="A31" s="20" t="s">
        <v>104</v>
      </c>
      <c r="B31" s="66" t="s">
        <v>248</v>
      </c>
      <c r="C31" s="5"/>
      <c r="D31" s="3">
        <v>2</v>
      </c>
      <c r="E31" s="3">
        <v>1</v>
      </c>
      <c r="F31" s="3">
        <v>0</v>
      </c>
      <c r="G31" s="152"/>
      <c r="H31" s="126">
        <v>0</v>
      </c>
      <c r="I31" s="109"/>
    </row>
    <row r="32" spans="1:9" x14ac:dyDescent="0.2">
      <c r="A32" s="20" t="s">
        <v>105</v>
      </c>
      <c r="B32" s="66" t="s">
        <v>106</v>
      </c>
      <c r="C32" s="5"/>
      <c r="D32" s="3">
        <v>2</v>
      </c>
      <c r="E32" s="3">
        <v>1</v>
      </c>
      <c r="F32" s="3">
        <v>1</v>
      </c>
      <c r="G32" s="152">
        <v>0</v>
      </c>
      <c r="H32" s="126">
        <v>0</v>
      </c>
      <c r="I32" s="109"/>
    </row>
    <row r="33" spans="1:13" x14ac:dyDescent="0.2">
      <c r="A33" s="20" t="s">
        <v>10</v>
      </c>
      <c r="B33" s="66" t="s">
        <v>249</v>
      </c>
      <c r="C33" s="5"/>
      <c r="D33" s="3">
        <v>2</v>
      </c>
      <c r="E33" s="3">
        <v>1</v>
      </c>
      <c r="F33" s="3">
        <v>2</v>
      </c>
      <c r="G33" s="152">
        <f>G34</f>
        <v>511507</v>
      </c>
      <c r="H33" s="126">
        <v>2288876</v>
      </c>
      <c r="I33" s="112"/>
      <c r="J33" s="109"/>
    </row>
    <row r="34" spans="1:13" x14ac:dyDescent="0.2">
      <c r="A34" s="20" t="s">
        <v>28</v>
      </c>
      <c r="B34" s="66" t="s">
        <v>250</v>
      </c>
      <c r="C34" s="5"/>
      <c r="D34" s="3">
        <v>2</v>
      </c>
      <c r="E34" s="3">
        <v>1</v>
      </c>
      <c r="F34" s="3">
        <v>3</v>
      </c>
      <c r="G34" s="152">
        <f>1952100-1440593</f>
        <v>511507</v>
      </c>
      <c r="H34" s="126">
        <v>2288876</v>
      </c>
      <c r="I34" s="109"/>
    </row>
    <row r="35" spans="1:13" x14ac:dyDescent="0.2">
      <c r="A35" s="20" t="s">
        <v>29</v>
      </c>
      <c r="B35" s="66" t="s">
        <v>251</v>
      </c>
      <c r="C35" s="5"/>
      <c r="D35" s="3">
        <v>2</v>
      </c>
      <c r="E35" s="3">
        <v>1</v>
      </c>
      <c r="F35" s="3">
        <v>4</v>
      </c>
      <c r="G35" s="152">
        <v>0</v>
      </c>
      <c r="H35" s="126">
        <v>0</v>
      </c>
      <c r="I35" s="109"/>
    </row>
    <row r="36" spans="1:13" x14ac:dyDescent="0.2">
      <c r="A36" s="20" t="s">
        <v>30</v>
      </c>
      <c r="B36" s="66" t="s">
        <v>107</v>
      </c>
      <c r="C36" s="5"/>
      <c r="D36" s="3">
        <v>2</v>
      </c>
      <c r="E36" s="3">
        <v>1</v>
      </c>
      <c r="F36" s="3">
        <v>5</v>
      </c>
      <c r="G36" s="152">
        <v>0</v>
      </c>
      <c r="H36" s="126">
        <v>0</v>
      </c>
      <c r="I36" s="109"/>
    </row>
    <row r="37" spans="1:13" x14ac:dyDescent="0.2">
      <c r="A37" s="20" t="s">
        <v>11</v>
      </c>
      <c r="B37" s="66" t="s">
        <v>108</v>
      </c>
      <c r="C37" s="5"/>
      <c r="D37" s="3">
        <v>2</v>
      </c>
      <c r="E37" s="3">
        <v>1</v>
      </c>
      <c r="F37" s="3">
        <v>6</v>
      </c>
      <c r="G37" s="152">
        <v>0</v>
      </c>
      <c r="H37" s="126">
        <v>0</v>
      </c>
      <c r="I37" s="112"/>
    </row>
    <row r="38" spans="1:13" x14ac:dyDescent="0.2">
      <c r="A38" s="20" t="s">
        <v>12</v>
      </c>
      <c r="B38" s="66" t="s">
        <v>109</v>
      </c>
      <c r="C38" s="5"/>
      <c r="D38" s="3">
        <v>2</v>
      </c>
      <c r="E38" s="3">
        <v>1</v>
      </c>
      <c r="F38" s="3">
        <v>7</v>
      </c>
      <c r="G38" s="152"/>
      <c r="H38" s="126">
        <v>0</v>
      </c>
      <c r="I38" s="112"/>
    </row>
    <row r="39" spans="1:13" x14ac:dyDescent="0.2">
      <c r="A39" s="20"/>
      <c r="B39" s="67"/>
      <c r="C39" s="5"/>
      <c r="D39" s="204"/>
      <c r="E39" s="205"/>
      <c r="F39" s="206"/>
      <c r="G39" s="152"/>
      <c r="H39" s="126"/>
      <c r="I39" s="109"/>
    </row>
    <row r="40" spans="1:13" x14ac:dyDescent="0.2">
      <c r="A40" s="25" t="s">
        <v>63</v>
      </c>
      <c r="B40" s="68" t="s">
        <v>110</v>
      </c>
      <c r="C40" s="4"/>
      <c r="D40" s="3">
        <v>2</v>
      </c>
      <c r="E40" s="3">
        <v>1</v>
      </c>
      <c r="F40" s="3">
        <v>8</v>
      </c>
      <c r="G40" s="187">
        <f>G41+G42+G43+G44+G45+G46+G47+G52+G57+G58</f>
        <v>467715</v>
      </c>
      <c r="H40" s="131">
        <v>463806</v>
      </c>
      <c r="I40" s="112"/>
      <c r="J40" s="110"/>
      <c r="K40" s="109"/>
    </row>
    <row r="41" spans="1:13" x14ac:dyDescent="0.2">
      <c r="A41" s="33" t="s">
        <v>7</v>
      </c>
      <c r="B41" s="69" t="s">
        <v>111</v>
      </c>
      <c r="C41" s="70"/>
      <c r="D41" s="3">
        <v>2</v>
      </c>
      <c r="E41" s="3">
        <v>1</v>
      </c>
      <c r="F41" s="3">
        <v>9</v>
      </c>
      <c r="G41" s="152">
        <f>272262+54436</f>
        <v>326698</v>
      </c>
      <c r="H41" s="126">
        <v>343544</v>
      </c>
      <c r="I41" s="109"/>
      <c r="K41" s="109"/>
      <c r="L41" s="109"/>
      <c r="M41" s="109"/>
    </row>
    <row r="42" spans="1:13" x14ac:dyDescent="0.2">
      <c r="A42" s="33" t="s">
        <v>8</v>
      </c>
      <c r="B42" s="69" t="s">
        <v>112</v>
      </c>
      <c r="C42" s="4"/>
      <c r="D42" s="3">
        <v>2</v>
      </c>
      <c r="E42" s="3">
        <v>2</v>
      </c>
      <c r="F42" s="3">
        <v>0</v>
      </c>
      <c r="G42" s="152">
        <v>16470</v>
      </c>
      <c r="H42" s="126">
        <v>8734</v>
      </c>
      <c r="I42" s="109"/>
      <c r="J42" s="110"/>
    </row>
    <row r="43" spans="1:13" x14ac:dyDescent="0.2">
      <c r="A43" s="33" t="s">
        <v>9</v>
      </c>
      <c r="B43" s="69" t="s">
        <v>113</v>
      </c>
      <c r="C43" s="4"/>
      <c r="D43" s="3">
        <v>2</v>
      </c>
      <c r="E43" s="3">
        <v>2</v>
      </c>
      <c r="F43" s="3">
        <v>1</v>
      </c>
      <c r="G43" s="152">
        <v>0</v>
      </c>
      <c r="H43" s="126">
        <v>0</v>
      </c>
      <c r="I43" s="109"/>
    </row>
    <row r="44" spans="1:13" x14ac:dyDescent="0.2">
      <c r="A44" s="33" t="s">
        <v>10</v>
      </c>
      <c r="B44" s="69" t="s">
        <v>114</v>
      </c>
      <c r="C44" s="5"/>
      <c r="D44" s="3">
        <v>2</v>
      </c>
      <c r="E44" s="3">
        <v>2</v>
      </c>
      <c r="F44" s="3">
        <v>2</v>
      </c>
      <c r="G44" s="152">
        <v>18957</v>
      </c>
      <c r="H44" s="126">
        <v>10502</v>
      </c>
      <c r="I44" s="109"/>
    </row>
    <row r="45" spans="1:13" x14ac:dyDescent="0.2">
      <c r="A45" s="33" t="s">
        <v>11</v>
      </c>
      <c r="B45" s="67" t="s">
        <v>115</v>
      </c>
      <c r="C45" s="4"/>
      <c r="D45" s="3">
        <v>2</v>
      </c>
      <c r="E45" s="3">
        <v>2</v>
      </c>
      <c r="F45" s="3">
        <v>3</v>
      </c>
      <c r="G45" s="152">
        <v>44390</v>
      </c>
      <c r="H45" s="126">
        <v>45783.5</v>
      </c>
      <c r="I45" s="109"/>
    </row>
    <row r="46" spans="1:13" ht="25.5" x14ac:dyDescent="0.2">
      <c r="A46" s="33" t="s">
        <v>12</v>
      </c>
      <c r="B46" s="67" t="s">
        <v>116</v>
      </c>
      <c r="C46" s="4"/>
      <c r="D46" s="3">
        <v>2</v>
      </c>
      <c r="E46" s="3">
        <v>2</v>
      </c>
      <c r="F46" s="3">
        <v>4</v>
      </c>
      <c r="G46" s="152">
        <f>5996+12080+2428</f>
        <v>20504</v>
      </c>
      <c r="H46" s="126">
        <v>21135</v>
      </c>
      <c r="I46" s="109"/>
      <c r="K46" s="109"/>
    </row>
    <row r="47" spans="1:13" x14ac:dyDescent="0.2">
      <c r="A47" s="20" t="s">
        <v>13</v>
      </c>
      <c r="B47" s="66" t="s">
        <v>252</v>
      </c>
      <c r="C47" s="4"/>
      <c r="D47" s="3">
        <v>2</v>
      </c>
      <c r="E47" s="3">
        <v>2</v>
      </c>
      <c r="F47" s="3">
        <v>5</v>
      </c>
      <c r="G47" s="152">
        <f>G48+G49+G50+G51</f>
        <v>4924</v>
      </c>
      <c r="H47" s="126">
        <v>0</v>
      </c>
      <c r="I47" s="112"/>
    </row>
    <row r="48" spans="1:13" x14ac:dyDescent="0.2">
      <c r="A48" s="20" t="s">
        <v>117</v>
      </c>
      <c r="B48" s="66" t="s">
        <v>253</v>
      </c>
      <c r="C48" s="4"/>
      <c r="D48" s="3">
        <v>2</v>
      </c>
      <c r="E48" s="3">
        <v>2</v>
      </c>
      <c r="F48" s="3">
        <v>6</v>
      </c>
      <c r="G48" s="152">
        <v>0</v>
      </c>
      <c r="H48" s="126">
        <v>0</v>
      </c>
      <c r="I48" s="109"/>
    </row>
    <row r="49" spans="1:11" ht="25.5" x14ac:dyDescent="0.2">
      <c r="A49" s="20" t="s">
        <v>118</v>
      </c>
      <c r="B49" s="66" t="s">
        <v>254</v>
      </c>
      <c r="C49" s="4"/>
      <c r="D49" s="3">
        <v>2</v>
      </c>
      <c r="E49" s="3">
        <v>2</v>
      </c>
      <c r="F49" s="3">
        <v>7</v>
      </c>
      <c r="G49" s="152">
        <v>0</v>
      </c>
      <c r="H49" s="126">
        <v>0</v>
      </c>
      <c r="I49" s="109"/>
    </row>
    <row r="50" spans="1:11" ht="25.5" x14ac:dyDescent="0.2">
      <c r="A50" s="20" t="s">
        <v>119</v>
      </c>
      <c r="B50" s="66" t="s">
        <v>255</v>
      </c>
      <c r="C50" s="4"/>
      <c r="D50" s="3">
        <v>2</v>
      </c>
      <c r="E50" s="3">
        <v>2</v>
      </c>
      <c r="F50" s="3">
        <v>8</v>
      </c>
      <c r="G50" s="152">
        <f>41278-36354</f>
        <v>4924</v>
      </c>
      <c r="H50" s="126">
        <v>0</v>
      </c>
      <c r="I50" s="109"/>
    </row>
    <row r="51" spans="1:11" x14ac:dyDescent="0.2">
      <c r="A51" s="20" t="s">
        <v>120</v>
      </c>
      <c r="B51" s="66" t="s">
        <v>121</v>
      </c>
      <c r="C51" s="4"/>
      <c r="D51" s="3">
        <v>2</v>
      </c>
      <c r="E51" s="3">
        <v>2</v>
      </c>
      <c r="F51" s="3">
        <v>9</v>
      </c>
      <c r="G51" s="152">
        <v>0</v>
      </c>
      <c r="H51" s="127">
        <v>0</v>
      </c>
      <c r="I51" s="109"/>
    </row>
    <row r="52" spans="1:11" x14ac:dyDescent="0.2">
      <c r="A52" s="20" t="s">
        <v>15</v>
      </c>
      <c r="B52" s="66" t="s">
        <v>287</v>
      </c>
      <c r="C52" s="4"/>
      <c r="D52" s="3">
        <v>2</v>
      </c>
      <c r="E52" s="3">
        <v>3</v>
      </c>
      <c r="F52" s="3">
        <v>0</v>
      </c>
      <c r="G52" s="187">
        <f>G53+G54+G55</f>
        <v>0</v>
      </c>
      <c r="H52" s="131">
        <v>0</v>
      </c>
      <c r="I52" s="112"/>
    </row>
    <row r="53" spans="1:11" x14ac:dyDescent="0.2">
      <c r="A53" s="20" t="s">
        <v>35</v>
      </c>
      <c r="B53" s="66" t="s">
        <v>256</v>
      </c>
      <c r="C53" s="4"/>
      <c r="D53" s="3">
        <v>2</v>
      </c>
      <c r="E53" s="3">
        <v>3</v>
      </c>
      <c r="F53" s="3">
        <v>1</v>
      </c>
      <c r="G53" s="152"/>
      <c r="H53" s="126">
        <v>0</v>
      </c>
      <c r="I53" s="109"/>
    </row>
    <row r="54" spans="1:11" x14ac:dyDescent="0.2">
      <c r="A54" s="20" t="s">
        <v>36</v>
      </c>
      <c r="B54" s="66" t="s">
        <v>257</v>
      </c>
      <c r="C54" s="4"/>
      <c r="D54" s="3">
        <v>2</v>
      </c>
      <c r="E54" s="3">
        <v>3</v>
      </c>
      <c r="F54" s="3">
        <v>2</v>
      </c>
      <c r="G54" s="152"/>
      <c r="H54" s="126">
        <v>0</v>
      </c>
      <c r="I54" s="109"/>
    </row>
    <row r="55" spans="1:11" x14ac:dyDescent="0.2">
      <c r="A55" s="20" t="s">
        <v>37</v>
      </c>
      <c r="B55" s="66" t="s">
        <v>122</v>
      </c>
      <c r="C55" s="4"/>
      <c r="D55" s="3">
        <v>2</v>
      </c>
      <c r="E55" s="3">
        <v>3</v>
      </c>
      <c r="F55" s="3">
        <v>3</v>
      </c>
      <c r="G55" s="152">
        <v>0</v>
      </c>
      <c r="H55" s="126">
        <v>0</v>
      </c>
      <c r="I55" s="109"/>
    </row>
    <row r="56" spans="1:11" x14ac:dyDescent="0.2">
      <c r="A56" s="20" t="s">
        <v>123</v>
      </c>
      <c r="B56" s="66" t="s">
        <v>258</v>
      </c>
      <c r="C56" s="4"/>
      <c r="D56" s="3">
        <v>2</v>
      </c>
      <c r="E56" s="3">
        <v>3</v>
      </c>
      <c r="F56" s="3">
        <v>4</v>
      </c>
      <c r="G56" s="152">
        <v>0</v>
      </c>
      <c r="H56" s="126">
        <v>0</v>
      </c>
      <c r="I56" s="112"/>
    </row>
    <row r="57" spans="1:11" x14ac:dyDescent="0.2">
      <c r="A57" s="20" t="s">
        <v>124</v>
      </c>
      <c r="B57" s="66" t="s">
        <v>125</v>
      </c>
      <c r="C57" s="4"/>
      <c r="D57" s="3">
        <v>2</v>
      </c>
      <c r="E57" s="3">
        <v>3</v>
      </c>
      <c r="F57" s="3">
        <v>5</v>
      </c>
      <c r="G57" s="152">
        <v>0</v>
      </c>
      <c r="H57" s="126"/>
      <c r="I57" s="112"/>
    </row>
    <row r="58" spans="1:11" x14ac:dyDescent="0.2">
      <c r="A58" s="20" t="s">
        <v>126</v>
      </c>
      <c r="B58" s="66" t="s">
        <v>127</v>
      </c>
      <c r="C58" s="4"/>
      <c r="D58" s="3">
        <v>2</v>
      </c>
      <c r="E58" s="3">
        <v>3</v>
      </c>
      <c r="F58" s="3">
        <v>6</v>
      </c>
      <c r="G58" s="152">
        <v>35772</v>
      </c>
      <c r="H58" s="126">
        <v>34107.5</v>
      </c>
      <c r="I58" s="109"/>
      <c r="J58" s="110"/>
    </row>
    <row r="59" spans="1:11" x14ac:dyDescent="0.2">
      <c r="A59" s="33"/>
      <c r="B59" s="67"/>
      <c r="C59" s="4"/>
      <c r="D59" s="204"/>
      <c r="E59" s="205"/>
      <c r="F59" s="206"/>
      <c r="G59" s="152"/>
      <c r="H59" s="127"/>
      <c r="I59" s="109"/>
      <c r="K59" s="109"/>
    </row>
    <row r="60" spans="1:11" x14ac:dyDescent="0.2">
      <c r="A60" s="71" t="s">
        <v>128</v>
      </c>
      <c r="B60" s="64" t="s">
        <v>129</v>
      </c>
      <c r="C60" s="4"/>
      <c r="D60" s="3">
        <v>2</v>
      </c>
      <c r="E60" s="3">
        <v>3</v>
      </c>
      <c r="F60" s="3">
        <v>7</v>
      </c>
      <c r="G60" s="153">
        <f>G22-G40</f>
        <v>242370</v>
      </c>
      <c r="H60" s="127">
        <v>1859215</v>
      </c>
      <c r="I60" s="112"/>
    </row>
    <row r="61" spans="1:11" x14ac:dyDescent="0.2">
      <c r="A61" s="71" t="s">
        <v>53</v>
      </c>
      <c r="B61" s="64" t="s">
        <v>130</v>
      </c>
      <c r="C61" s="4"/>
      <c r="D61" s="3">
        <v>2</v>
      </c>
      <c r="E61" s="3">
        <v>3</v>
      </c>
      <c r="F61" s="3">
        <v>8</v>
      </c>
      <c r="G61" s="153"/>
      <c r="H61" s="127"/>
      <c r="I61" s="109"/>
      <c r="J61" s="109"/>
    </row>
    <row r="62" spans="1:11" x14ac:dyDescent="0.2">
      <c r="A62" s="71"/>
      <c r="B62" s="64"/>
      <c r="C62" s="4"/>
      <c r="D62" s="204"/>
      <c r="E62" s="205"/>
      <c r="F62" s="206"/>
      <c r="G62" s="152"/>
      <c r="H62" s="127"/>
      <c r="I62" s="109"/>
    </row>
    <row r="63" spans="1:11" x14ac:dyDescent="0.2">
      <c r="A63" s="71" t="s">
        <v>65</v>
      </c>
      <c r="B63" s="64" t="s">
        <v>131</v>
      </c>
      <c r="C63" s="4"/>
      <c r="D63" s="3">
        <v>2</v>
      </c>
      <c r="E63" s="3">
        <v>3</v>
      </c>
      <c r="F63" s="3">
        <v>9</v>
      </c>
      <c r="G63" s="152">
        <f>G64</f>
        <v>0</v>
      </c>
      <c r="H63" s="127">
        <v>0</v>
      </c>
      <c r="I63" s="109"/>
    </row>
    <row r="64" spans="1:11" x14ac:dyDescent="0.2">
      <c r="A64" s="62" t="s">
        <v>7</v>
      </c>
      <c r="B64" s="16" t="s">
        <v>132</v>
      </c>
      <c r="C64" s="4"/>
      <c r="D64" s="3">
        <v>2</v>
      </c>
      <c r="E64" s="3">
        <v>4</v>
      </c>
      <c r="F64" s="3">
        <v>0</v>
      </c>
      <c r="G64" s="152"/>
      <c r="H64" s="126">
        <v>0</v>
      </c>
      <c r="I64" s="109"/>
    </row>
    <row r="65" spans="1:9" x14ac:dyDescent="0.2">
      <c r="A65" s="62" t="s">
        <v>8</v>
      </c>
      <c r="B65" s="16" t="s">
        <v>133</v>
      </c>
      <c r="C65" s="4"/>
      <c r="D65" s="3">
        <v>2</v>
      </c>
      <c r="E65" s="3">
        <v>4</v>
      </c>
      <c r="F65" s="3">
        <v>1</v>
      </c>
      <c r="G65" s="152">
        <v>0</v>
      </c>
      <c r="H65" s="126">
        <v>0</v>
      </c>
      <c r="I65" s="109"/>
    </row>
    <row r="66" spans="1:9" x14ac:dyDescent="0.2">
      <c r="A66" s="20"/>
      <c r="B66" s="65"/>
      <c r="C66" s="5"/>
      <c r="D66" s="204"/>
      <c r="E66" s="205"/>
      <c r="F66" s="206"/>
      <c r="G66" s="152"/>
      <c r="H66" s="127"/>
      <c r="I66" s="109"/>
    </row>
    <row r="67" spans="1:9" x14ac:dyDescent="0.2">
      <c r="A67" s="71" t="s">
        <v>66</v>
      </c>
      <c r="B67" s="64" t="s">
        <v>134</v>
      </c>
      <c r="C67" s="4"/>
      <c r="D67" s="3">
        <v>2</v>
      </c>
      <c r="E67" s="3">
        <v>4</v>
      </c>
      <c r="F67" s="3">
        <v>2</v>
      </c>
      <c r="G67" s="153">
        <f>G60-G63</f>
        <v>242370</v>
      </c>
      <c r="H67" s="127">
        <v>1859215</v>
      </c>
      <c r="I67" s="109"/>
    </row>
    <row r="68" spans="1:9" x14ac:dyDescent="0.2">
      <c r="A68" s="71" t="s">
        <v>135</v>
      </c>
      <c r="B68" s="64" t="s">
        <v>136</v>
      </c>
      <c r="C68" s="4"/>
      <c r="D68" s="3">
        <v>2</v>
      </c>
      <c r="E68" s="3">
        <v>4</v>
      </c>
      <c r="F68" s="3">
        <v>3</v>
      </c>
      <c r="G68" s="153">
        <f>G61</f>
        <v>0</v>
      </c>
      <c r="H68" s="127">
        <v>0</v>
      </c>
      <c r="I68" s="109"/>
    </row>
    <row r="69" spans="1:9" x14ac:dyDescent="0.2">
      <c r="A69" s="20"/>
      <c r="B69" s="69"/>
      <c r="C69" s="4"/>
      <c r="D69" s="3"/>
      <c r="E69" s="3"/>
      <c r="F69" s="3"/>
      <c r="G69" s="153"/>
      <c r="H69" s="127"/>
      <c r="I69" s="109"/>
    </row>
    <row r="70" spans="1:9" x14ac:dyDescent="0.2">
      <c r="A70" s="71"/>
      <c r="B70" s="64" t="s">
        <v>137</v>
      </c>
      <c r="C70" s="4"/>
      <c r="D70" s="204"/>
      <c r="E70" s="205"/>
      <c r="F70" s="206"/>
      <c r="G70" s="152"/>
      <c r="H70" s="127"/>
      <c r="I70" s="109"/>
    </row>
    <row r="71" spans="1:9" x14ac:dyDescent="0.2">
      <c r="A71" s="71" t="s">
        <v>138</v>
      </c>
      <c r="B71" s="16" t="s">
        <v>139</v>
      </c>
      <c r="C71" s="4"/>
      <c r="D71" s="3">
        <v>2</v>
      </c>
      <c r="E71" s="3">
        <v>4</v>
      </c>
      <c r="F71" s="3">
        <v>4</v>
      </c>
      <c r="G71" s="152"/>
      <c r="H71" s="127"/>
      <c r="I71" s="109"/>
    </row>
    <row r="72" spans="1:9" x14ac:dyDescent="0.2">
      <c r="A72" s="62" t="s">
        <v>7</v>
      </c>
      <c r="B72" s="16" t="s">
        <v>259</v>
      </c>
      <c r="C72" s="4"/>
      <c r="D72" s="3">
        <v>2</v>
      </c>
      <c r="E72" s="3">
        <v>4</v>
      </c>
      <c r="F72" s="3">
        <v>5</v>
      </c>
      <c r="G72" s="153">
        <f>G73+G74+G75+G76</f>
        <v>0</v>
      </c>
      <c r="H72" s="127">
        <v>0</v>
      </c>
      <c r="I72" s="109"/>
    </row>
    <row r="73" spans="1:9" ht="25.5" x14ac:dyDescent="0.2">
      <c r="A73" s="62" t="s">
        <v>54</v>
      </c>
      <c r="B73" s="72" t="s">
        <v>140</v>
      </c>
      <c r="C73" s="4"/>
      <c r="D73" s="3">
        <v>2</v>
      </c>
      <c r="E73" s="3">
        <v>4</v>
      </c>
      <c r="F73" s="3">
        <v>6</v>
      </c>
      <c r="G73" s="152">
        <v>0</v>
      </c>
      <c r="H73" s="127">
        <v>0</v>
      </c>
      <c r="I73" s="109"/>
    </row>
    <row r="74" spans="1:9" x14ac:dyDescent="0.2">
      <c r="A74" s="62" t="s">
        <v>55</v>
      </c>
      <c r="B74" s="72" t="s">
        <v>141</v>
      </c>
      <c r="C74" s="4"/>
      <c r="D74" s="3">
        <v>2</v>
      </c>
      <c r="E74" s="3">
        <v>4</v>
      </c>
      <c r="F74" s="3">
        <v>7</v>
      </c>
      <c r="G74" s="152">
        <v>0</v>
      </c>
      <c r="H74" s="127">
        <v>0</v>
      </c>
      <c r="I74" s="109"/>
    </row>
    <row r="75" spans="1:9" x14ac:dyDescent="0.2">
      <c r="A75" s="62" t="s">
        <v>102</v>
      </c>
      <c r="B75" s="72" t="s">
        <v>260</v>
      </c>
      <c r="C75" s="4"/>
      <c r="D75" s="3">
        <v>2</v>
      </c>
      <c r="E75" s="3">
        <v>4</v>
      </c>
      <c r="F75" s="3">
        <v>8</v>
      </c>
      <c r="G75" s="152">
        <v>0</v>
      </c>
      <c r="H75" s="127">
        <v>0</v>
      </c>
      <c r="I75" s="109"/>
    </row>
    <row r="76" spans="1:9" x14ac:dyDescent="0.2">
      <c r="A76" s="62" t="s">
        <v>142</v>
      </c>
      <c r="B76" s="72" t="s">
        <v>143</v>
      </c>
      <c r="C76" s="5"/>
      <c r="D76" s="3">
        <v>2</v>
      </c>
      <c r="E76" s="3">
        <v>4</v>
      </c>
      <c r="F76" s="3">
        <v>9</v>
      </c>
      <c r="G76" s="152">
        <v>0</v>
      </c>
      <c r="H76" s="126">
        <v>0</v>
      </c>
      <c r="I76" s="109"/>
    </row>
    <row r="77" spans="1:9" x14ac:dyDescent="0.2">
      <c r="A77" s="62" t="s">
        <v>8</v>
      </c>
      <c r="B77" s="16" t="s">
        <v>261</v>
      </c>
      <c r="C77" s="4"/>
      <c r="D77" s="3">
        <v>2</v>
      </c>
      <c r="E77" s="3">
        <v>5</v>
      </c>
      <c r="F77" s="3">
        <v>0</v>
      </c>
      <c r="G77" s="152">
        <v>0</v>
      </c>
      <c r="H77" s="126">
        <v>0</v>
      </c>
      <c r="I77" s="109"/>
    </row>
    <row r="78" spans="1:9" ht="25.5" x14ac:dyDescent="0.2">
      <c r="A78" s="62" t="s">
        <v>18</v>
      </c>
      <c r="B78" s="72" t="s">
        <v>144</v>
      </c>
      <c r="C78" s="4"/>
      <c r="D78" s="3">
        <v>2</v>
      </c>
      <c r="E78" s="3">
        <v>5</v>
      </c>
      <c r="F78" s="3">
        <v>1</v>
      </c>
      <c r="G78" s="152">
        <v>0</v>
      </c>
      <c r="H78" s="126">
        <v>0</v>
      </c>
      <c r="I78" s="109"/>
    </row>
    <row r="79" spans="1:9" x14ac:dyDescent="0.2">
      <c r="A79" s="62" t="s">
        <v>17</v>
      </c>
      <c r="B79" s="72" t="s">
        <v>262</v>
      </c>
      <c r="C79" s="4"/>
      <c r="D79" s="3">
        <v>2</v>
      </c>
      <c r="E79" s="3">
        <v>5</v>
      </c>
      <c r="F79" s="3">
        <v>2</v>
      </c>
      <c r="G79" s="152">
        <v>0</v>
      </c>
      <c r="H79" s="126">
        <v>0</v>
      </c>
      <c r="I79" s="109"/>
    </row>
    <row r="80" spans="1:9" x14ac:dyDescent="0.2">
      <c r="A80" s="62" t="s">
        <v>145</v>
      </c>
      <c r="B80" s="72" t="s">
        <v>143</v>
      </c>
      <c r="C80" s="4"/>
      <c r="D80" s="3">
        <v>2</v>
      </c>
      <c r="E80" s="3">
        <v>5</v>
      </c>
      <c r="F80" s="3">
        <v>3</v>
      </c>
      <c r="G80" s="152">
        <v>0</v>
      </c>
      <c r="H80" s="126">
        <v>0</v>
      </c>
      <c r="I80" s="109"/>
    </row>
    <row r="81" spans="1:9" x14ac:dyDescent="0.2">
      <c r="A81" s="20"/>
      <c r="B81" s="65"/>
      <c r="C81" s="5"/>
      <c r="D81" s="204"/>
      <c r="E81" s="205"/>
      <c r="F81" s="206"/>
      <c r="G81" s="152"/>
      <c r="H81" s="126"/>
      <c r="I81" s="109"/>
    </row>
    <row r="82" spans="1:9" x14ac:dyDescent="0.2">
      <c r="A82" s="20"/>
      <c r="B82" s="65" t="s">
        <v>146</v>
      </c>
      <c r="C82" s="4"/>
      <c r="D82" s="204"/>
      <c r="E82" s="205"/>
      <c r="F82" s="206"/>
      <c r="G82" s="152"/>
      <c r="H82" s="126"/>
      <c r="I82" s="109"/>
    </row>
    <row r="83" spans="1:9" x14ac:dyDescent="0.2">
      <c r="A83" s="25" t="s">
        <v>147</v>
      </c>
      <c r="B83" s="68" t="s">
        <v>148</v>
      </c>
      <c r="C83" s="4"/>
      <c r="D83" s="3">
        <v>2</v>
      </c>
      <c r="E83" s="3">
        <v>5</v>
      </c>
      <c r="F83" s="3">
        <v>4</v>
      </c>
      <c r="G83" s="153">
        <f>G67</f>
        <v>242370</v>
      </c>
      <c r="H83" s="127">
        <v>1859215</v>
      </c>
      <c r="I83" s="109"/>
    </row>
    <row r="84" spans="1:9" x14ac:dyDescent="0.2">
      <c r="A84" s="25" t="s">
        <v>149</v>
      </c>
      <c r="B84" s="68" t="s">
        <v>150</v>
      </c>
      <c r="C84" s="5"/>
      <c r="D84" s="3">
        <v>2</v>
      </c>
      <c r="E84" s="3">
        <v>5</v>
      </c>
      <c r="F84" s="3">
        <v>5</v>
      </c>
      <c r="G84" s="153">
        <f>G68</f>
        <v>0</v>
      </c>
      <c r="H84" s="127">
        <v>0</v>
      </c>
      <c r="I84" s="109"/>
    </row>
    <row r="85" spans="1:9" x14ac:dyDescent="0.2">
      <c r="A85" s="20"/>
      <c r="B85" s="69"/>
      <c r="C85" s="4"/>
      <c r="D85" s="204"/>
      <c r="E85" s="205"/>
      <c r="F85" s="206"/>
      <c r="G85" s="152"/>
      <c r="H85" s="126"/>
      <c r="I85" s="109"/>
    </row>
    <row r="86" spans="1:9" x14ac:dyDescent="0.2">
      <c r="A86" s="25" t="s">
        <v>151</v>
      </c>
      <c r="B86" s="64" t="s">
        <v>152</v>
      </c>
      <c r="C86" s="4"/>
      <c r="D86" s="204"/>
      <c r="E86" s="205"/>
      <c r="F86" s="206"/>
      <c r="G86" s="152"/>
      <c r="H86" s="126"/>
      <c r="I86" s="109"/>
    </row>
    <row r="87" spans="1:9" x14ac:dyDescent="0.2">
      <c r="A87" s="20"/>
      <c r="B87" s="72" t="s">
        <v>153</v>
      </c>
      <c r="C87" s="5"/>
      <c r="D87" s="3">
        <v>2</v>
      </c>
      <c r="E87" s="3">
        <v>5</v>
      </c>
      <c r="F87" s="3">
        <v>6</v>
      </c>
      <c r="G87" s="154">
        <f>G84/'prilog 1'!G81</f>
        <v>0</v>
      </c>
      <c r="H87" s="125">
        <v>0.60888436071915375</v>
      </c>
      <c r="I87" s="109"/>
    </row>
    <row r="88" spans="1:9" x14ac:dyDescent="0.2">
      <c r="A88" s="20"/>
      <c r="B88" s="72" t="s">
        <v>154</v>
      </c>
      <c r="C88" s="4"/>
      <c r="D88" s="3">
        <v>2</v>
      </c>
      <c r="E88" s="3">
        <v>5</v>
      </c>
      <c r="F88" s="3">
        <v>7</v>
      </c>
      <c r="G88" s="154"/>
      <c r="H88" s="125"/>
      <c r="I88" s="109"/>
    </row>
    <row r="89" spans="1:9" x14ac:dyDescent="0.2">
      <c r="A89" s="21"/>
    </row>
    <row r="90" spans="1:9" x14ac:dyDescent="0.2">
      <c r="A90" s="21"/>
    </row>
    <row r="91" spans="1:9" x14ac:dyDescent="0.2">
      <c r="A91" s="21"/>
    </row>
    <row r="92" spans="1:9" ht="51" x14ac:dyDescent="0.2">
      <c r="A92" s="170"/>
      <c r="B92" s="31" t="s">
        <v>155</v>
      </c>
      <c r="C92" s="8"/>
      <c r="D92" s="29"/>
      <c r="E92" s="30"/>
      <c r="F92" s="30"/>
      <c r="G92" s="188" t="s">
        <v>67</v>
      </c>
      <c r="H92" s="174" t="s">
        <v>68</v>
      </c>
    </row>
    <row r="93" spans="1:9" x14ac:dyDescent="0.2">
      <c r="A93" s="170"/>
      <c r="B93" s="31" t="s">
        <v>95</v>
      </c>
      <c r="C93" s="8"/>
      <c r="D93" s="8"/>
      <c r="E93" s="8"/>
      <c r="F93" s="8"/>
      <c r="G93" s="189"/>
      <c r="H93" s="177"/>
    </row>
    <row r="94" spans="1:9" x14ac:dyDescent="0.2">
      <c r="A94" s="21"/>
    </row>
  </sheetData>
  <mergeCells count="17">
    <mergeCell ref="D86:F86"/>
    <mergeCell ref="D39:F39"/>
    <mergeCell ref="D59:F59"/>
    <mergeCell ref="D62:F62"/>
    <mergeCell ref="D66:F66"/>
    <mergeCell ref="D70:F70"/>
    <mergeCell ref="D81:F81"/>
    <mergeCell ref="A17:I17"/>
    <mergeCell ref="G9:H9"/>
    <mergeCell ref="G11:H11"/>
    <mergeCell ref="D82:F82"/>
    <mergeCell ref="D85:F85"/>
    <mergeCell ref="D21:F21"/>
    <mergeCell ref="A15:H15"/>
    <mergeCell ref="A16:B16"/>
    <mergeCell ref="D19:F19"/>
    <mergeCell ref="D20:F20"/>
  </mergeCells>
  <pageMargins left="0.25" right="0.25" top="0.75" bottom="0.75" header="0.3" footer="0.3"/>
  <pageSetup paperSize="9" scale="5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topLeftCell="A7" workbookViewId="0">
      <selection activeCell="L21" sqref="L21"/>
    </sheetView>
  </sheetViews>
  <sheetFormatPr defaultColWidth="8.85546875" defaultRowHeight="12.75" x14ac:dyDescent="0.2"/>
  <cols>
    <col min="1" max="1" width="61.28515625" style="1" customWidth="1"/>
    <col min="2" max="3" width="3.140625" style="1" customWidth="1"/>
    <col min="4" max="4" width="3" style="1" customWidth="1"/>
    <col min="5" max="6" width="15" style="110" customWidth="1"/>
    <col min="7" max="16384" width="8.85546875" style="1"/>
  </cols>
  <sheetData>
    <row r="1" spans="1:6" x14ac:dyDescent="0.2">
      <c r="A1" s="35" t="s">
        <v>213</v>
      </c>
      <c r="B1" s="48"/>
      <c r="C1" s="48"/>
      <c r="D1" s="54"/>
      <c r="E1" s="44"/>
      <c r="F1" s="43"/>
    </row>
    <row r="2" spans="1:6" x14ac:dyDescent="0.2">
      <c r="A2" s="36" t="s">
        <v>97</v>
      </c>
      <c r="B2" s="36"/>
      <c r="C2" s="36"/>
      <c r="D2" s="37"/>
      <c r="E2" s="37"/>
      <c r="F2" s="38" t="s">
        <v>219</v>
      </c>
    </row>
    <row r="3" spans="1:6" x14ac:dyDescent="0.2">
      <c r="A3" s="39" t="s">
        <v>214</v>
      </c>
      <c r="B3" s="53"/>
      <c r="C3" s="53"/>
      <c r="D3" s="55"/>
      <c r="E3" s="47"/>
      <c r="F3" s="47" t="s">
        <v>223</v>
      </c>
    </row>
    <row r="4" spans="1:6" x14ac:dyDescent="0.2">
      <c r="A4" s="36" t="s">
        <v>156</v>
      </c>
      <c r="B4" s="36"/>
      <c r="C4" s="36"/>
      <c r="D4" s="37"/>
      <c r="E4" s="37"/>
      <c r="F4" s="38" t="s">
        <v>87</v>
      </c>
    </row>
    <row r="5" spans="1:6" x14ac:dyDescent="0.2">
      <c r="A5" s="41" t="s">
        <v>215</v>
      </c>
      <c r="B5" s="49"/>
      <c r="C5" s="49"/>
      <c r="D5" s="56"/>
      <c r="E5" s="50"/>
      <c r="F5" s="50"/>
    </row>
    <row r="6" spans="1:6" x14ac:dyDescent="0.2">
      <c r="A6" s="36" t="s">
        <v>88</v>
      </c>
      <c r="B6" s="36"/>
      <c r="C6" s="36"/>
      <c r="D6" s="37"/>
      <c r="E6" s="37"/>
      <c r="F6" s="38" t="s">
        <v>89</v>
      </c>
    </row>
    <row r="7" spans="1:6" x14ac:dyDescent="0.2">
      <c r="A7" s="114" t="s">
        <v>216</v>
      </c>
      <c r="B7" s="51"/>
      <c r="C7" s="51"/>
      <c r="D7" s="55"/>
      <c r="E7" s="47"/>
      <c r="F7" s="47">
        <v>180</v>
      </c>
    </row>
    <row r="8" spans="1:6" x14ac:dyDescent="0.2">
      <c r="A8" s="36" t="s">
        <v>90</v>
      </c>
      <c r="B8" s="36"/>
      <c r="C8" s="36"/>
      <c r="D8" s="37"/>
      <c r="E8" s="37"/>
      <c r="F8" s="38" t="s">
        <v>91</v>
      </c>
    </row>
    <row r="9" spans="1:6" x14ac:dyDescent="0.2">
      <c r="A9" s="115" t="s">
        <v>217</v>
      </c>
      <c r="B9" s="45"/>
      <c r="C9" s="45"/>
      <c r="D9" s="57"/>
      <c r="E9" s="229" t="s">
        <v>221</v>
      </c>
      <c r="F9" s="229"/>
    </row>
    <row r="10" spans="1:6" x14ac:dyDescent="0.2">
      <c r="A10" s="36" t="s">
        <v>92</v>
      </c>
      <c r="B10" s="36"/>
      <c r="C10" s="36"/>
      <c r="D10" s="38"/>
      <c r="E10" s="38"/>
      <c r="F10" s="38" t="s">
        <v>93</v>
      </c>
    </row>
    <row r="11" spans="1:6" x14ac:dyDescent="0.2">
      <c r="A11" s="116"/>
      <c r="B11" s="52"/>
      <c r="C11" s="52"/>
      <c r="D11" s="55"/>
      <c r="E11" s="203" t="s">
        <v>222</v>
      </c>
      <c r="F11" s="203"/>
    </row>
    <row r="12" spans="1:6" x14ac:dyDescent="0.2">
      <c r="A12" s="36" t="s">
        <v>218</v>
      </c>
      <c r="B12" s="36"/>
      <c r="C12" s="36"/>
      <c r="D12" s="38"/>
      <c r="E12" s="38"/>
      <c r="F12" s="38" t="s">
        <v>94</v>
      </c>
    </row>
    <row r="15" spans="1:6" x14ac:dyDescent="0.2">
      <c r="A15" s="230" t="s">
        <v>157</v>
      </c>
      <c r="B15" s="230"/>
      <c r="C15" s="230"/>
      <c r="D15" s="230"/>
      <c r="E15" s="230"/>
      <c r="F15" s="230"/>
    </row>
    <row r="16" spans="1:6" x14ac:dyDescent="0.2">
      <c r="A16" s="231"/>
      <c r="B16" s="231"/>
      <c r="C16" s="231"/>
      <c r="D16" s="231"/>
      <c r="E16" s="231"/>
    </row>
    <row r="17" spans="1:7" x14ac:dyDescent="0.2">
      <c r="A17" s="209" t="s">
        <v>293</v>
      </c>
      <c r="B17" s="209"/>
      <c r="C17" s="209"/>
      <c r="D17" s="209"/>
      <c r="E17" s="209"/>
      <c r="F17" s="209"/>
    </row>
    <row r="18" spans="1:7" x14ac:dyDescent="0.2">
      <c r="A18" s="73"/>
      <c r="B18" s="74"/>
      <c r="C18" s="74"/>
      <c r="D18" s="74"/>
      <c r="E18" s="139"/>
      <c r="F18" s="32" t="s">
        <v>69</v>
      </c>
      <c r="G18" s="75"/>
    </row>
    <row r="19" spans="1:7" ht="25.5" x14ac:dyDescent="0.2">
      <c r="A19" s="76" t="s">
        <v>2</v>
      </c>
      <c r="B19" s="214" t="s">
        <v>3</v>
      </c>
      <c r="C19" s="232"/>
      <c r="D19" s="233"/>
      <c r="E19" s="140" t="s">
        <v>158</v>
      </c>
      <c r="F19" s="141" t="s">
        <v>159</v>
      </c>
    </row>
    <row r="20" spans="1:7" x14ac:dyDescent="0.2">
      <c r="A20" s="77">
        <v>1</v>
      </c>
      <c r="B20" s="204">
        <v>2</v>
      </c>
      <c r="C20" s="205"/>
      <c r="D20" s="206"/>
      <c r="E20" s="3">
        <v>3</v>
      </c>
      <c r="F20" s="3">
        <v>4</v>
      </c>
    </row>
    <row r="21" spans="1:7" x14ac:dyDescent="0.2">
      <c r="A21" s="77"/>
      <c r="B21" s="204"/>
      <c r="C21" s="205"/>
      <c r="D21" s="206"/>
      <c r="E21" s="3"/>
      <c r="F21" s="3"/>
    </row>
    <row r="22" spans="1:7" x14ac:dyDescent="0.2">
      <c r="A22" s="78" t="s">
        <v>277</v>
      </c>
      <c r="B22" s="3">
        <v>3</v>
      </c>
      <c r="C22" s="3">
        <v>0</v>
      </c>
      <c r="D22" s="3">
        <v>1</v>
      </c>
      <c r="E22" s="142">
        <f>'prilog 1'!H79</f>
        <v>26346095</v>
      </c>
      <c r="F22" s="142">
        <v>26342339</v>
      </c>
    </row>
    <row r="23" spans="1:7" x14ac:dyDescent="0.2">
      <c r="A23" s="78"/>
      <c r="B23" s="204"/>
      <c r="C23" s="205"/>
      <c r="D23" s="206"/>
      <c r="E23" s="143"/>
      <c r="F23" s="143"/>
    </row>
    <row r="24" spans="1:7" x14ac:dyDescent="0.2">
      <c r="A24" s="79" t="s">
        <v>160</v>
      </c>
      <c r="B24" s="3">
        <v>3</v>
      </c>
      <c r="C24" s="3">
        <v>0</v>
      </c>
      <c r="D24" s="3">
        <v>2</v>
      </c>
      <c r="E24" s="143">
        <v>0</v>
      </c>
      <c r="F24" s="143">
        <v>0</v>
      </c>
    </row>
    <row r="25" spans="1:7" x14ac:dyDescent="0.2">
      <c r="A25" s="79" t="s">
        <v>161</v>
      </c>
      <c r="B25" s="3">
        <v>3</v>
      </c>
      <c r="C25" s="3">
        <v>0</v>
      </c>
      <c r="D25" s="3">
        <v>3</v>
      </c>
      <c r="E25" s="143">
        <v>0</v>
      </c>
      <c r="F25" s="143">
        <v>0</v>
      </c>
    </row>
    <row r="26" spans="1:7" ht="25.5" x14ac:dyDescent="0.2">
      <c r="A26" s="78" t="s">
        <v>278</v>
      </c>
      <c r="B26" s="3">
        <v>3</v>
      </c>
      <c r="C26" s="3">
        <v>0</v>
      </c>
      <c r="D26" s="3">
        <v>4</v>
      </c>
      <c r="E26" s="142">
        <f>E22+E24</f>
        <v>26346095</v>
      </c>
      <c r="F26" s="142">
        <v>26342339</v>
      </c>
    </row>
    <row r="27" spans="1:7" x14ac:dyDescent="0.2">
      <c r="A27" s="78"/>
      <c r="B27" s="204"/>
      <c r="C27" s="205"/>
      <c r="D27" s="206"/>
      <c r="E27" s="143"/>
      <c r="F27" s="143"/>
    </row>
    <row r="28" spans="1:7" x14ac:dyDescent="0.2">
      <c r="A28" s="79" t="s">
        <v>279</v>
      </c>
      <c r="B28" s="3">
        <v>3</v>
      </c>
      <c r="C28" s="3">
        <v>0</v>
      </c>
      <c r="D28" s="3">
        <v>5</v>
      </c>
      <c r="E28" s="143">
        <f>'prilog 2'!G68</f>
        <v>0</v>
      </c>
      <c r="F28" s="143">
        <v>0</v>
      </c>
    </row>
    <row r="29" spans="1:7" x14ac:dyDescent="0.2">
      <c r="A29" s="79" t="s">
        <v>280</v>
      </c>
      <c r="B29" s="3">
        <v>3</v>
      </c>
      <c r="C29" s="3">
        <v>0</v>
      </c>
      <c r="D29" s="3">
        <v>6</v>
      </c>
      <c r="E29" s="143">
        <f>'prilog 1'!G75</f>
        <v>242370</v>
      </c>
      <c r="F29" s="143">
        <v>3756</v>
      </c>
    </row>
    <row r="30" spans="1:7" x14ac:dyDescent="0.2">
      <c r="A30" s="79" t="s">
        <v>162</v>
      </c>
      <c r="B30" s="3">
        <v>3</v>
      </c>
      <c r="C30" s="3">
        <v>0</v>
      </c>
      <c r="D30" s="3">
        <v>7</v>
      </c>
      <c r="E30" s="142">
        <f>E28+E29</f>
        <v>242370</v>
      </c>
      <c r="F30" s="142">
        <v>3756</v>
      </c>
    </row>
    <row r="31" spans="1:7" x14ac:dyDescent="0.2">
      <c r="A31" s="79"/>
      <c r="B31" s="204"/>
      <c r="C31" s="205"/>
      <c r="D31" s="206"/>
      <c r="E31" s="143"/>
      <c r="F31" s="143"/>
    </row>
    <row r="32" spans="1:7" x14ac:dyDescent="0.2">
      <c r="A32" s="79" t="s">
        <v>163</v>
      </c>
      <c r="B32" s="3">
        <v>3</v>
      </c>
      <c r="C32" s="3">
        <v>0</v>
      </c>
      <c r="D32" s="3">
        <v>8</v>
      </c>
      <c r="E32" s="143">
        <v>0</v>
      </c>
      <c r="F32" s="143">
        <v>0</v>
      </c>
    </row>
    <row r="33" spans="1:8" x14ac:dyDescent="0.2">
      <c r="A33" s="79" t="s">
        <v>164</v>
      </c>
      <c r="B33" s="3">
        <v>3</v>
      </c>
      <c r="C33" s="3">
        <v>0</v>
      </c>
      <c r="D33" s="3">
        <v>9</v>
      </c>
      <c r="E33" s="143">
        <v>0</v>
      </c>
      <c r="F33" s="143">
        <v>0</v>
      </c>
    </row>
    <row r="34" spans="1:8" x14ac:dyDescent="0.2">
      <c r="A34" s="79" t="s">
        <v>165</v>
      </c>
      <c r="B34" s="3">
        <v>3</v>
      </c>
      <c r="C34" s="3">
        <v>1</v>
      </c>
      <c r="D34" s="3">
        <v>0</v>
      </c>
      <c r="E34" s="143">
        <v>0</v>
      </c>
      <c r="F34" s="143">
        <v>0</v>
      </c>
    </row>
    <row r="35" spans="1:8" x14ac:dyDescent="0.2">
      <c r="A35" s="79"/>
      <c r="B35" s="204"/>
      <c r="C35" s="205"/>
      <c r="D35" s="206"/>
      <c r="E35" s="143"/>
      <c r="F35" s="143"/>
    </row>
    <row r="36" spans="1:8" ht="25.5" x14ac:dyDescent="0.2">
      <c r="A36" s="132" t="s">
        <v>288</v>
      </c>
      <c r="B36" s="3">
        <v>3</v>
      </c>
      <c r="C36" s="3">
        <v>1</v>
      </c>
      <c r="D36" s="3">
        <v>1</v>
      </c>
      <c r="E36" s="142">
        <f>E26+E30+E32-E33+E34</f>
        <v>26588465</v>
      </c>
      <c r="F36" s="142">
        <v>26346095</v>
      </c>
      <c r="H36" s="110"/>
    </row>
    <row r="37" spans="1:8" x14ac:dyDescent="0.2">
      <c r="A37" s="79"/>
      <c r="B37" s="204"/>
      <c r="C37" s="205"/>
      <c r="D37" s="206"/>
      <c r="E37" s="143"/>
      <c r="F37" s="143"/>
    </row>
    <row r="38" spans="1:8" x14ac:dyDescent="0.2">
      <c r="A38" s="80" t="s">
        <v>281</v>
      </c>
      <c r="B38" s="204"/>
      <c r="C38" s="205"/>
      <c r="D38" s="206"/>
      <c r="E38" s="4"/>
      <c r="F38" s="4"/>
    </row>
    <row r="39" spans="1:8" x14ac:dyDescent="0.2">
      <c r="A39" s="81" t="s">
        <v>282</v>
      </c>
      <c r="B39" s="3">
        <v>3</v>
      </c>
      <c r="C39" s="3">
        <v>1</v>
      </c>
      <c r="D39" s="3">
        <v>2</v>
      </c>
      <c r="E39" s="124">
        <v>3053478</v>
      </c>
      <c r="F39" s="124">
        <v>3053478</v>
      </c>
    </row>
    <row r="40" spans="1:8" x14ac:dyDescent="0.2">
      <c r="A40" s="81" t="s">
        <v>283</v>
      </c>
      <c r="B40" s="3">
        <v>3</v>
      </c>
      <c r="C40" s="3">
        <v>1</v>
      </c>
      <c r="D40" s="3">
        <v>3</v>
      </c>
      <c r="E40" s="124">
        <v>0</v>
      </c>
      <c r="F40" s="124">
        <v>0</v>
      </c>
    </row>
    <row r="41" spans="1:8" x14ac:dyDescent="0.2">
      <c r="A41" s="81" t="s">
        <v>284</v>
      </c>
      <c r="B41" s="3">
        <v>3</v>
      </c>
      <c r="C41" s="3">
        <v>1</v>
      </c>
      <c r="D41" s="3">
        <v>4</v>
      </c>
      <c r="E41" s="124">
        <v>0</v>
      </c>
      <c r="F41" s="124">
        <v>0</v>
      </c>
    </row>
    <row r="42" spans="1:8" x14ac:dyDescent="0.2">
      <c r="A42" s="81" t="s">
        <v>285</v>
      </c>
      <c r="B42" s="3">
        <v>3</v>
      </c>
      <c r="C42" s="3">
        <v>1</v>
      </c>
      <c r="D42" s="3">
        <v>5</v>
      </c>
      <c r="E42" s="124">
        <v>3053478</v>
      </c>
      <c r="F42" s="124">
        <v>3053478</v>
      </c>
    </row>
    <row r="43" spans="1:8" x14ac:dyDescent="0.2">
      <c r="A43" s="58"/>
      <c r="E43" s="75"/>
      <c r="F43" s="75"/>
    </row>
    <row r="44" spans="1:8" x14ac:dyDescent="0.2">
      <c r="A44" s="58"/>
    </row>
    <row r="45" spans="1:8" x14ac:dyDescent="0.2">
      <c r="A45" s="58"/>
    </row>
    <row r="46" spans="1:8" ht="51" x14ac:dyDescent="0.2">
      <c r="A46" s="31" t="s">
        <v>166</v>
      </c>
      <c r="B46" s="8"/>
      <c r="C46" s="29"/>
      <c r="D46" s="30"/>
      <c r="E46" s="137" t="s">
        <v>67</v>
      </c>
      <c r="F46" s="122" t="s">
        <v>68</v>
      </c>
    </row>
    <row r="47" spans="1:8" x14ac:dyDescent="0.2">
      <c r="A47" s="31" t="s">
        <v>167</v>
      </c>
      <c r="B47" s="8"/>
      <c r="C47" s="8"/>
      <c r="D47" s="8"/>
      <c r="E47" s="138"/>
      <c r="F47" s="123"/>
    </row>
  </sheetData>
  <mergeCells count="14">
    <mergeCell ref="E9:F9"/>
    <mergeCell ref="E11:F11"/>
    <mergeCell ref="B38:D38"/>
    <mergeCell ref="A15:F15"/>
    <mergeCell ref="A16:E16"/>
    <mergeCell ref="A17:F17"/>
    <mergeCell ref="B19:D19"/>
    <mergeCell ref="B20:D20"/>
    <mergeCell ref="B21:D21"/>
    <mergeCell ref="B23:D23"/>
    <mergeCell ref="B27:D27"/>
    <mergeCell ref="B31:D31"/>
    <mergeCell ref="B35:D35"/>
    <mergeCell ref="B37:D37"/>
  </mergeCells>
  <pageMargins left="0.25" right="0.25"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9"/>
  <sheetViews>
    <sheetView topLeftCell="A43" workbookViewId="0">
      <selection activeCell="M59" sqref="M59"/>
    </sheetView>
  </sheetViews>
  <sheetFormatPr defaultColWidth="9.140625" defaultRowHeight="12.75" x14ac:dyDescent="0.2"/>
  <cols>
    <col min="1" max="1" width="7.5703125" style="1" customWidth="1"/>
    <col min="2" max="2" width="62.42578125" style="1" customWidth="1"/>
    <col min="3" max="3" width="4.85546875" style="1" customWidth="1"/>
    <col min="4" max="4" width="7.85546875" style="1" customWidth="1"/>
    <col min="5" max="5" width="3.140625" style="1" customWidth="1"/>
    <col min="6" max="6" width="3.5703125" style="1" customWidth="1"/>
    <col min="7" max="7" width="3.140625" style="1" customWidth="1"/>
    <col min="8" max="8" width="15" style="194" customWidth="1"/>
    <col min="9" max="9" width="15" style="110" customWidth="1"/>
    <col min="10" max="10" width="11.140625" style="133" customWidth="1"/>
    <col min="11" max="16384" width="9.140625" style="1"/>
  </cols>
  <sheetData>
    <row r="1" spans="1:10" x14ac:dyDescent="0.2">
      <c r="A1" s="155" t="s">
        <v>213</v>
      </c>
      <c r="B1" s="156"/>
      <c r="C1" s="157"/>
      <c r="D1" s="157"/>
      <c r="E1" s="157"/>
      <c r="F1" s="54"/>
      <c r="G1" s="54"/>
      <c r="H1" s="178"/>
      <c r="I1" s="43"/>
    </row>
    <row r="2" spans="1:10" x14ac:dyDescent="0.2">
      <c r="A2" s="36" t="s">
        <v>97</v>
      </c>
      <c r="B2" s="36"/>
      <c r="C2" s="36"/>
      <c r="D2" s="36"/>
      <c r="E2" s="36"/>
      <c r="F2" s="37"/>
      <c r="G2" s="37"/>
      <c r="H2" s="179"/>
      <c r="I2" s="38" t="s">
        <v>219</v>
      </c>
    </row>
    <row r="3" spans="1:10" x14ac:dyDescent="0.2">
      <c r="A3" s="158" t="s">
        <v>214</v>
      </c>
      <c r="B3" s="159"/>
      <c r="C3" s="160"/>
      <c r="D3" s="160"/>
      <c r="E3" s="160"/>
      <c r="F3" s="55"/>
      <c r="G3" s="55"/>
      <c r="H3" s="180"/>
      <c r="I3" s="47" t="s">
        <v>223</v>
      </c>
    </row>
    <row r="4" spans="1:10" x14ac:dyDescent="0.2">
      <c r="A4" s="36" t="s">
        <v>156</v>
      </c>
      <c r="B4" s="36"/>
      <c r="C4" s="36"/>
      <c r="D4" s="36"/>
      <c r="E4" s="36"/>
      <c r="F4" s="37"/>
      <c r="G4" s="37"/>
      <c r="H4" s="179"/>
      <c r="I4" s="38" t="s">
        <v>87</v>
      </c>
    </row>
    <row r="5" spans="1:10" x14ac:dyDescent="0.2">
      <c r="A5" s="161" t="s">
        <v>215</v>
      </c>
      <c r="B5" s="42"/>
      <c r="C5" s="49"/>
      <c r="D5" s="49"/>
      <c r="E5" s="49"/>
      <c r="F5" s="56"/>
      <c r="G5" s="56"/>
      <c r="H5" s="181"/>
      <c r="I5" s="50"/>
    </row>
    <row r="6" spans="1:10" x14ac:dyDescent="0.2">
      <c r="A6" s="36" t="s">
        <v>88</v>
      </c>
      <c r="B6" s="36"/>
      <c r="C6" s="36"/>
      <c r="D6" s="36"/>
      <c r="E6" s="36"/>
      <c r="F6" s="37"/>
      <c r="G6" s="37"/>
      <c r="H6" s="179"/>
      <c r="I6" s="38" t="s">
        <v>89</v>
      </c>
    </row>
    <row r="7" spans="1:10" x14ac:dyDescent="0.2">
      <c r="A7" s="158"/>
      <c r="B7" s="162" t="s">
        <v>216</v>
      </c>
      <c r="C7" s="163"/>
      <c r="D7" s="163"/>
      <c r="E7" s="163"/>
      <c r="F7" s="40"/>
      <c r="G7" s="55"/>
      <c r="H7" s="180"/>
      <c r="I7" s="47">
        <v>180</v>
      </c>
    </row>
    <row r="8" spans="1:10" x14ac:dyDescent="0.2">
      <c r="A8" s="36" t="s">
        <v>90</v>
      </c>
      <c r="B8" s="36"/>
      <c r="C8" s="36"/>
      <c r="D8" s="36"/>
      <c r="E8" s="36"/>
      <c r="F8" s="37"/>
      <c r="G8" s="37"/>
      <c r="H8" s="179"/>
      <c r="I8" s="182" t="s">
        <v>91</v>
      </c>
      <c r="J8" s="194"/>
    </row>
    <row r="9" spans="1:10" x14ac:dyDescent="0.2">
      <c r="A9" s="164"/>
      <c r="B9" s="165" t="s">
        <v>217</v>
      </c>
      <c r="C9" s="166"/>
      <c r="D9" s="166"/>
      <c r="E9" s="166"/>
      <c r="F9" s="167"/>
      <c r="G9" s="167"/>
      <c r="H9" s="221" t="s">
        <v>221</v>
      </c>
      <c r="I9" s="221"/>
      <c r="J9" s="194"/>
    </row>
    <row r="10" spans="1:10" x14ac:dyDescent="0.2">
      <c r="A10" s="36" t="s">
        <v>92</v>
      </c>
      <c r="B10" s="36"/>
      <c r="C10" s="36"/>
      <c r="D10" s="36"/>
      <c r="E10" s="36"/>
      <c r="F10" s="38"/>
      <c r="G10" s="38"/>
      <c r="H10" s="182"/>
      <c r="I10" s="182" t="s">
        <v>93</v>
      </c>
      <c r="J10" s="194"/>
    </row>
    <row r="11" spans="1:10" x14ac:dyDescent="0.2">
      <c r="A11" s="46"/>
      <c r="B11" s="116"/>
      <c r="C11" s="52"/>
      <c r="D11" s="52"/>
      <c r="E11" s="52"/>
      <c r="F11" s="55"/>
      <c r="G11" s="55"/>
      <c r="H11" s="222" t="s">
        <v>222</v>
      </c>
      <c r="I11" s="222"/>
      <c r="J11" s="194"/>
    </row>
    <row r="12" spans="1:10" x14ac:dyDescent="0.2">
      <c r="A12" s="36" t="s">
        <v>218</v>
      </c>
      <c r="B12" s="36"/>
      <c r="C12" s="36"/>
      <c r="D12" s="36"/>
      <c r="E12" s="36"/>
      <c r="F12" s="38"/>
      <c r="G12" s="38"/>
      <c r="H12" s="182"/>
      <c r="I12" s="182" t="s">
        <v>94</v>
      </c>
      <c r="J12" s="194"/>
    </row>
    <row r="13" spans="1:10" x14ac:dyDescent="0.2">
      <c r="A13" s="58"/>
      <c r="B13" s="58"/>
      <c r="I13" s="194"/>
      <c r="J13" s="194"/>
    </row>
    <row r="15" spans="1:10" x14ac:dyDescent="0.2">
      <c r="A15" s="230" t="s">
        <v>168</v>
      </c>
      <c r="B15" s="230"/>
      <c r="C15" s="230"/>
      <c r="D15" s="230"/>
      <c r="E15" s="230"/>
      <c r="F15" s="230"/>
      <c r="G15" s="230"/>
      <c r="H15" s="230"/>
      <c r="I15" s="230"/>
    </row>
    <row r="16" spans="1:10" x14ac:dyDescent="0.2">
      <c r="A16" s="240" t="s">
        <v>169</v>
      </c>
      <c r="B16" s="240"/>
      <c r="C16" s="240"/>
      <c r="D16" s="240"/>
      <c r="E16" s="240"/>
      <c r="F16" s="240"/>
      <c r="G16" s="240"/>
      <c r="H16" s="240"/>
      <c r="I16" s="240"/>
    </row>
    <row r="17" spans="1:10" x14ac:dyDescent="0.2">
      <c r="A17" s="220" t="s">
        <v>297</v>
      </c>
      <c r="B17" s="220"/>
      <c r="C17" s="220"/>
      <c r="D17" s="220"/>
      <c r="E17" s="220"/>
      <c r="F17" s="220"/>
      <c r="G17" s="220"/>
      <c r="H17" s="220"/>
      <c r="I17" s="220"/>
    </row>
    <row r="18" spans="1:10" x14ac:dyDescent="0.2">
      <c r="A18" s="144"/>
      <c r="B18" s="144"/>
      <c r="C18" s="144"/>
      <c r="D18" s="144"/>
      <c r="E18" s="144"/>
      <c r="F18" s="144"/>
      <c r="G18" s="144"/>
      <c r="H18" s="195"/>
      <c r="I18" s="144"/>
    </row>
    <row r="20" spans="1:10" x14ac:dyDescent="0.2">
      <c r="A20"/>
      <c r="B20"/>
      <c r="C20"/>
      <c r="D20"/>
      <c r="E20"/>
      <c r="F20"/>
      <c r="G20"/>
      <c r="H20" s="183"/>
      <c r="I20" s="32" t="s">
        <v>69</v>
      </c>
      <c r="J20" s="190"/>
    </row>
    <row r="21" spans="1:10" ht="38.25" x14ac:dyDescent="0.2">
      <c r="A21" s="82" t="s">
        <v>1</v>
      </c>
      <c r="B21" s="83" t="s">
        <v>2</v>
      </c>
      <c r="C21" s="84" t="s">
        <v>77</v>
      </c>
      <c r="D21" s="85" t="s">
        <v>170</v>
      </c>
      <c r="E21" s="237" t="s">
        <v>171</v>
      </c>
      <c r="F21" s="238"/>
      <c r="G21" s="239"/>
      <c r="H21" s="151" t="s">
        <v>298</v>
      </c>
      <c r="I21" s="191" t="s">
        <v>292</v>
      </c>
    </row>
    <row r="22" spans="1:10" x14ac:dyDescent="0.2">
      <c r="A22" s="86">
        <v>1</v>
      </c>
      <c r="B22" s="146">
        <v>2</v>
      </c>
      <c r="C22" s="146">
        <v>3</v>
      </c>
      <c r="D22" s="146">
        <v>4</v>
      </c>
      <c r="E22" s="234">
        <v>5</v>
      </c>
      <c r="F22" s="235"/>
      <c r="G22" s="236"/>
      <c r="H22" s="196">
        <v>6</v>
      </c>
      <c r="I22" s="143">
        <v>7</v>
      </c>
    </row>
    <row r="23" spans="1:10" x14ac:dyDescent="0.2">
      <c r="A23" s="86"/>
      <c r="B23" s="146"/>
      <c r="C23" s="146"/>
      <c r="D23" s="146"/>
      <c r="E23" s="146"/>
      <c r="F23" s="147"/>
      <c r="G23" s="148"/>
      <c r="H23" s="196"/>
      <c r="I23" s="143"/>
    </row>
    <row r="24" spans="1:10" x14ac:dyDescent="0.2">
      <c r="A24" s="86"/>
      <c r="B24" s="146"/>
      <c r="C24" s="146"/>
      <c r="D24" s="146"/>
      <c r="E24" s="234"/>
      <c r="F24" s="235"/>
      <c r="G24" s="236"/>
      <c r="H24" s="196"/>
      <c r="I24" s="143"/>
    </row>
    <row r="25" spans="1:10" x14ac:dyDescent="0.2">
      <c r="A25" s="87" t="s">
        <v>7</v>
      </c>
      <c r="B25" s="88" t="s">
        <v>172</v>
      </c>
      <c r="C25" s="89"/>
      <c r="D25" s="89"/>
      <c r="E25" s="234"/>
      <c r="F25" s="235"/>
      <c r="G25" s="236"/>
      <c r="H25" s="197"/>
      <c r="I25" s="4"/>
    </row>
    <row r="26" spans="1:10" x14ac:dyDescent="0.2">
      <c r="A26" s="91" t="s">
        <v>54</v>
      </c>
      <c r="B26" s="92" t="s">
        <v>173</v>
      </c>
      <c r="C26" s="90"/>
      <c r="D26" s="93" t="s">
        <v>174</v>
      </c>
      <c r="E26" s="91">
        <v>4</v>
      </c>
      <c r="F26" s="91">
        <v>0</v>
      </c>
      <c r="G26" s="91">
        <v>1</v>
      </c>
      <c r="H26" s="152">
        <v>16206</v>
      </c>
      <c r="I26" s="124">
        <v>10139</v>
      </c>
    </row>
    <row r="27" spans="1:10" x14ac:dyDescent="0.2">
      <c r="A27" s="91" t="s">
        <v>55</v>
      </c>
      <c r="B27" s="92" t="s">
        <v>175</v>
      </c>
      <c r="C27" s="90"/>
      <c r="D27" s="93" t="s">
        <v>174</v>
      </c>
      <c r="E27" s="91">
        <v>4</v>
      </c>
      <c r="F27" s="91">
        <v>0</v>
      </c>
      <c r="G27" s="91">
        <v>2</v>
      </c>
      <c r="H27" s="152">
        <v>166783</v>
      </c>
      <c r="I27" s="124">
        <v>85483</v>
      </c>
    </row>
    <row r="28" spans="1:10" ht="25.5" x14ac:dyDescent="0.2">
      <c r="A28" s="91" t="s">
        <v>102</v>
      </c>
      <c r="B28" s="94" t="s">
        <v>263</v>
      </c>
      <c r="C28" s="90"/>
      <c r="D28" s="95" t="s">
        <v>176</v>
      </c>
      <c r="E28" s="91">
        <v>4</v>
      </c>
      <c r="F28" s="91">
        <v>0</v>
      </c>
      <c r="G28" s="91">
        <v>3</v>
      </c>
      <c r="H28" s="152">
        <v>-576177</v>
      </c>
      <c r="I28" s="124">
        <v>-1670099</v>
      </c>
    </row>
    <row r="29" spans="1:10" ht="25.5" x14ac:dyDescent="0.2">
      <c r="A29" s="91" t="s">
        <v>142</v>
      </c>
      <c r="B29" s="94" t="s">
        <v>264</v>
      </c>
      <c r="C29" s="90"/>
      <c r="D29" s="93" t="s">
        <v>174</v>
      </c>
      <c r="E29" s="91">
        <v>4</v>
      </c>
      <c r="F29" s="91">
        <v>0</v>
      </c>
      <c r="G29" s="91">
        <v>4</v>
      </c>
      <c r="H29" s="152">
        <v>4265965</v>
      </c>
      <c r="I29" s="124"/>
    </row>
    <row r="30" spans="1:10" ht="25.5" x14ac:dyDescent="0.2">
      <c r="A30" s="91" t="s">
        <v>177</v>
      </c>
      <c r="B30" s="94" t="s">
        <v>265</v>
      </c>
      <c r="C30" s="90"/>
      <c r="D30" s="95" t="s">
        <v>176</v>
      </c>
      <c r="E30" s="91">
        <v>4</v>
      </c>
      <c r="F30" s="91">
        <v>0</v>
      </c>
      <c r="G30" s="91">
        <v>5</v>
      </c>
      <c r="H30" s="152"/>
      <c r="I30" s="124">
        <v>0</v>
      </c>
    </row>
    <row r="31" spans="1:10" ht="25.5" x14ac:dyDescent="0.2">
      <c r="A31" s="91" t="s">
        <v>178</v>
      </c>
      <c r="B31" s="94" t="s">
        <v>266</v>
      </c>
      <c r="C31" s="90"/>
      <c r="D31" s="93" t="s">
        <v>174</v>
      </c>
      <c r="E31" s="91">
        <v>4</v>
      </c>
      <c r="F31" s="91">
        <v>0</v>
      </c>
      <c r="G31" s="91">
        <v>6</v>
      </c>
      <c r="H31" s="152"/>
      <c r="I31" s="124">
        <v>0</v>
      </c>
    </row>
    <row r="32" spans="1:10" x14ac:dyDescent="0.2">
      <c r="A32" s="91" t="s">
        <v>179</v>
      </c>
      <c r="B32" s="94" t="s">
        <v>267</v>
      </c>
      <c r="C32" s="90"/>
      <c r="D32" s="95" t="s">
        <v>176</v>
      </c>
      <c r="E32" s="91">
        <v>4</v>
      </c>
      <c r="F32" s="91">
        <v>0</v>
      </c>
      <c r="G32" s="91">
        <v>7</v>
      </c>
      <c r="H32" s="152">
        <v>-295192</v>
      </c>
      <c r="I32" s="124">
        <v>-294699</v>
      </c>
    </row>
    <row r="33" spans="1:10" x14ac:dyDescent="0.2">
      <c r="A33" s="91" t="s">
        <v>180</v>
      </c>
      <c r="B33" s="94" t="s">
        <v>268</v>
      </c>
      <c r="C33" s="90"/>
      <c r="D33" s="93" t="s">
        <v>174</v>
      </c>
      <c r="E33" s="91">
        <v>4</v>
      </c>
      <c r="F33" s="91">
        <v>0</v>
      </c>
      <c r="G33" s="91">
        <v>8</v>
      </c>
      <c r="H33" s="152">
        <v>500000</v>
      </c>
      <c r="I33" s="124">
        <v>1000000</v>
      </c>
    </row>
    <row r="34" spans="1:10" x14ac:dyDescent="0.2">
      <c r="A34" s="91" t="s">
        <v>181</v>
      </c>
      <c r="B34" s="94" t="s">
        <v>182</v>
      </c>
      <c r="C34" s="90"/>
      <c r="D34" s="95" t="s">
        <v>176</v>
      </c>
      <c r="E34" s="91">
        <v>4</v>
      </c>
      <c r="F34" s="91">
        <v>0</v>
      </c>
      <c r="G34" s="91">
        <v>9</v>
      </c>
      <c r="H34" s="152"/>
      <c r="I34" s="124">
        <v>0</v>
      </c>
    </row>
    <row r="35" spans="1:10" x14ac:dyDescent="0.2">
      <c r="A35" s="91" t="s">
        <v>183</v>
      </c>
      <c r="B35" s="94" t="s">
        <v>184</v>
      </c>
      <c r="C35" s="90"/>
      <c r="D35" s="93" t="s">
        <v>174</v>
      </c>
      <c r="E35" s="91">
        <v>4</v>
      </c>
      <c r="F35" s="91">
        <v>1</v>
      </c>
      <c r="G35" s="91">
        <v>0</v>
      </c>
      <c r="H35" s="152"/>
      <c r="I35" s="124">
        <v>0</v>
      </c>
    </row>
    <row r="36" spans="1:10" ht="24.75" customHeight="1" x14ac:dyDescent="0.2">
      <c r="A36" s="91" t="s">
        <v>185</v>
      </c>
      <c r="B36" s="96" t="s">
        <v>186</v>
      </c>
      <c r="C36" s="90"/>
      <c r="D36" s="95" t="s">
        <v>176</v>
      </c>
      <c r="E36" s="91">
        <v>4</v>
      </c>
      <c r="F36" s="91">
        <v>1</v>
      </c>
      <c r="G36" s="91">
        <v>1</v>
      </c>
      <c r="H36" s="152">
        <v>-341175</v>
      </c>
      <c r="I36" s="124">
        <v>-405554</v>
      </c>
    </row>
    <row r="37" spans="1:10" ht="25.5" x14ac:dyDescent="0.2">
      <c r="A37" s="91" t="s">
        <v>187</v>
      </c>
      <c r="B37" s="96" t="s">
        <v>188</v>
      </c>
      <c r="C37" s="90"/>
      <c r="D37" s="95" t="s">
        <v>176</v>
      </c>
      <c r="E37" s="91">
        <v>4</v>
      </c>
      <c r="F37" s="91">
        <v>1</v>
      </c>
      <c r="G37" s="91">
        <v>2</v>
      </c>
      <c r="H37" s="152">
        <v>-16470</v>
      </c>
      <c r="I37" s="124">
        <v>-8734</v>
      </c>
    </row>
    <row r="38" spans="1:10" ht="25.5" x14ac:dyDescent="0.2">
      <c r="A38" s="91" t="s">
        <v>189</v>
      </c>
      <c r="B38" s="96" t="s">
        <v>190</v>
      </c>
      <c r="C38" s="90"/>
      <c r="D38" s="95" t="s">
        <v>176</v>
      </c>
      <c r="E38" s="91">
        <v>4</v>
      </c>
      <c r="F38" s="91">
        <v>1</v>
      </c>
      <c r="G38" s="91">
        <v>3</v>
      </c>
      <c r="H38" s="152">
        <v>-20516</v>
      </c>
      <c r="I38" s="124">
        <v>-20981</v>
      </c>
    </row>
    <row r="39" spans="1:10" x14ac:dyDescent="0.2">
      <c r="A39" s="91" t="s">
        <v>191</v>
      </c>
      <c r="B39" s="96" t="s">
        <v>192</v>
      </c>
      <c r="C39" s="90"/>
      <c r="D39" s="95" t="s">
        <v>176</v>
      </c>
      <c r="E39" s="91">
        <v>4</v>
      </c>
      <c r="F39" s="91">
        <v>1</v>
      </c>
      <c r="G39" s="91">
        <v>4</v>
      </c>
      <c r="H39" s="152">
        <v>-18713</v>
      </c>
      <c r="I39" s="124">
        <v>-9410</v>
      </c>
    </row>
    <row r="40" spans="1:10" x14ac:dyDescent="0.2">
      <c r="A40" s="91" t="s">
        <v>193</v>
      </c>
      <c r="B40" s="97" t="s">
        <v>269</v>
      </c>
      <c r="C40" s="90"/>
      <c r="D40" s="95" t="s">
        <v>176</v>
      </c>
      <c r="E40" s="91">
        <v>4</v>
      </c>
      <c r="F40" s="91">
        <v>1</v>
      </c>
      <c r="G40" s="91">
        <v>5</v>
      </c>
      <c r="H40" s="152">
        <v>-11400</v>
      </c>
      <c r="I40" s="124">
        <v>-11400</v>
      </c>
    </row>
    <row r="41" spans="1:10" ht="25.5" x14ac:dyDescent="0.2">
      <c r="A41" s="91" t="s">
        <v>194</v>
      </c>
      <c r="B41" s="97" t="s">
        <v>195</v>
      </c>
      <c r="C41" s="90"/>
      <c r="D41" s="95" t="s">
        <v>176</v>
      </c>
      <c r="E41" s="91">
        <v>4</v>
      </c>
      <c r="F41" s="91">
        <v>1</v>
      </c>
      <c r="G41" s="91">
        <v>6</v>
      </c>
      <c r="H41" s="152">
        <v>-41810</v>
      </c>
      <c r="I41" s="124">
        <v>-45703.5</v>
      </c>
    </row>
    <row r="42" spans="1:10" x14ac:dyDescent="0.2">
      <c r="A42" s="91" t="s">
        <v>196</v>
      </c>
      <c r="B42" s="97" t="s">
        <v>197</v>
      </c>
      <c r="C42" s="90"/>
      <c r="D42" s="95" t="s">
        <v>176</v>
      </c>
      <c r="E42" s="91">
        <v>4</v>
      </c>
      <c r="F42" s="91">
        <v>1</v>
      </c>
      <c r="G42" s="91">
        <v>7</v>
      </c>
      <c r="H42" s="152"/>
      <c r="I42" s="124">
        <v>0</v>
      </c>
    </row>
    <row r="43" spans="1:10" x14ac:dyDescent="0.2">
      <c r="A43" s="91" t="s">
        <v>198</v>
      </c>
      <c r="B43" s="98" t="s">
        <v>199</v>
      </c>
      <c r="C43" s="90"/>
      <c r="D43" s="93" t="s">
        <v>174</v>
      </c>
      <c r="E43" s="91">
        <v>4</v>
      </c>
      <c r="F43" s="91">
        <v>1</v>
      </c>
      <c r="G43" s="91">
        <v>8</v>
      </c>
      <c r="H43" s="152"/>
      <c r="I43" s="124">
        <v>0</v>
      </c>
      <c r="J43" s="190"/>
    </row>
    <row r="44" spans="1:10" x14ac:dyDescent="0.2">
      <c r="A44" s="91" t="s">
        <v>200</v>
      </c>
      <c r="B44" s="99" t="s">
        <v>201</v>
      </c>
      <c r="C44" s="90"/>
      <c r="D44" s="95" t="s">
        <v>176</v>
      </c>
      <c r="E44" s="91">
        <v>4</v>
      </c>
      <c r="F44" s="91">
        <v>1</v>
      </c>
      <c r="G44" s="91">
        <v>9</v>
      </c>
      <c r="H44" s="152">
        <v>-12936</v>
      </c>
      <c r="I44" s="124">
        <v>-11291.5</v>
      </c>
    </row>
    <row r="45" spans="1:10" ht="25.5" x14ac:dyDescent="0.2">
      <c r="A45" s="100" t="s">
        <v>64</v>
      </c>
      <c r="B45" s="101" t="s">
        <v>270</v>
      </c>
      <c r="C45" s="90"/>
      <c r="D45" s="95" t="s">
        <v>202</v>
      </c>
      <c r="E45" s="91">
        <v>4</v>
      </c>
      <c r="F45" s="91">
        <v>2</v>
      </c>
      <c r="G45" s="91">
        <v>0</v>
      </c>
      <c r="H45" s="120">
        <f>SUM(H26:H44)</f>
        <v>3614565</v>
      </c>
      <c r="I45" s="124">
        <v>-1382250</v>
      </c>
    </row>
    <row r="46" spans="1:10" x14ac:dyDescent="0.2">
      <c r="A46" s="91"/>
      <c r="B46" s="92"/>
      <c r="C46" s="90"/>
      <c r="D46" s="95"/>
      <c r="E46" s="234"/>
      <c r="F46" s="235"/>
      <c r="G46" s="236"/>
      <c r="H46" s="152"/>
      <c r="I46" s="124"/>
    </row>
    <row r="47" spans="1:10" x14ac:dyDescent="0.2">
      <c r="A47" s="100" t="s">
        <v>8</v>
      </c>
      <c r="B47" s="102" t="s">
        <v>271</v>
      </c>
      <c r="C47" s="90"/>
      <c r="D47" s="90"/>
      <c r="E47" s="234"/>
      <c r="F47" s="235"/>
      <c r="G47" s="236"/>
      <c r="H47" s="152"/>
      <c r="I47" s="124"/>
    </row>
    <row r="48" spans="1:10" x14ac:dyDescent="0.2">
      <c r="A48" s="91" t="s">
        <v>18</v>
      </c>
      <c r="B48" s="103" t="s">
        <v>203</v>
      </c>
      <c r="C48" s="90"/>
      <c r="D48" s="93" t="s">
        <v>174</v>
      </c>
      <c r="E48" s="91">
        <v>4</v>
      </c>
      <c r="F48" s="91">
        <v>2</v>
      </c>
      <c r="G48" s="91">
        <v>1</v>
      </c>
      <c r="H48" s="152">
        <v>0</v>
      </c>
      <c r="I48" s="124">
        <v>0</v>
      </c>
    </row>
    <row r="49" spans="1:9" x14ac:dyDescent="0.2">
      <c r="A49" s="91" t="s">
        <v>17</v>
      </c>
      <c r="B49" s="103" t="s">
        <v>204</v>
      </c>
      <c r="C49" s="90"/>
      <c r="D49" s="95" t="s">
        <v>176</v>
      </c>
      <c r="E49" s="91">
        <v>4</v>
      </c>
      <c r="F49" s="91">
        <v>2</v>
      </c>
      <c r="G49" s="91">
        <v>2</v>
      </c>
      <c r="H49" s="152">
        <v>0</v>
      </c>
      <c r="I49" s="124">
        <v>0</v>
      </c>
    </row>
    <row r="50" spans="1:9" x14ac:dyDescent="0.2">
      <c r="A50" s="91" t="s">
        <v>145</v>
      </c>
      <c r="B50" s="98" t="s">
        <v>205</v>
      </c>
      <c r="C50" s="90"/>
      <c r="D50" s="95" t="s">
        <v>176</v>
      </c>
      <c r="E50" s="91">
        <v>4</v>
      </c>
      <c r="F50" s="91">
        <v>2</v>
      </c>
      <c r="G50" s="91">
        <v>3</v>
      </c>
      <c r="H50" s="152">
        <v>0</v>
      </c>
      <c r="I50" s="124">
        <v>0</v>
      </c>
    </row>
    <row r="51" spans="1:9" x14ac:dyDescent="0.2">
      <c r="A51" s="91" t="s">
        <v>206</v>
      </c>
      <c r="B51" s="92" t="s">
        <v>207</v>
      </c>
      <c r="C51" s="90"/>
      <c r="D51" s="95" t="s">
        <v>176</v>
      </c>
      <c r="E51" s="91">
        <v>4</v>
      </c>
      <c r="F51" s="91">
        <v>2</v>
      </c>
      <c r="G51" s="91">
        <v>4</v>
      </c>
      <c r="H51" s="152">
        <v>0</v>
      </c>
      <c r="I51" s="124">
        <v>0</v>
      </c>
    </row>
    <row r="52" spans="1:9" x14ac:dyDescent="0.2">
      <c r="A52" s="91" t="s">
        <v>208</v>
      </c>
      <c r="B52" s="98" t="s">
        <v>272</v>
      </c>
      <c r="C52" s="90"/>
      <c r="D52" s="93" t="s">
        <v>174</v>
      </c>
      <c r="E52" s="91">
        <v>4</v>
      </c>
      <c r="F52" s="91">
        <v>2</v>
      </c>
      <c r="G52" s="91">
        <v>5</v>
      </c>
      <c r="H52" s="152">
        <v>0</v>
      </c>
      <c r="I52" s="124">
        <v>0</v>
      </c>
    </row>
    <row r="53" spans="1:9" x14ac:dyDescent="0.2">
      <c r="A53" s="91" t="s">
        <v>209</v>
      </c>
      <c r="B53" s="99" t="s">
        <v>273</v>
      </c>
      <c r="C53" s="90"/>
      <c r="D53" s="95" t="s">
        <v>176</v>
      </c>
      <c r="E53" s="91">
        <v>4</v>
      </c>
      <c r="F53" s="91">
        <v>2</v>
      </c>
      <c r="G53" s="91">
        <v>6</v>
      </c>
      <c r="H53" s="152">
        <v>0</v>
      </c>
      <c r="I53" s="124">
        <v>0</v>
      </c>
    </row>
    <row r="54" spans="1:9" ht="25.5" x14ac:dyDescent="0.2">
      <c r="A54" s="104" t="s">
        <v>63</v>
      </c>
      <c r="B54" s="105" t="s">
        <v>274</v>
      </c>
      <c r="C54" s="90"/>
      <c r="D54" s="95" t="s">
        <v>202</v>
      </c>
      <c r="E54" s="91">
        <v>4</v>
      </c>
      <c r="F54" s="91">
        <v>2</v>
      </c>
      <c r="G54" s="91">
        <v>7</v>
      </c>
      <c r="H54" s="152">
        <f>SUM(H48:H53)</f>
        <v>0</v>
      </c>
      <c r="I54" s="124">
        <v>0</v>
      </c>
    </row>
    <row r="55" spans="1:9" x14ac:dyDescent="0.2">
      <c r="A55" s="106"/>
      <c r="B55" s="89"/>
      <c r="C55" s="107"/>
      <c r="D55" s="95"/>
      <c r="E55" s="234"/>
      <c r="F55" s="235"/>
      <c r="G55" s="236"/>
      <c r="H55" s="152"/>
      <c r="I55" s="124"/>
    </row>
    <row r="56" spans="1:9" ht="25.5" x14ac:dyDescent="0.2">
      <c r="A56" s="106" t="s">
        <v>128</v>
      </c>
      <c r="B56" s="108" t="s">
        <v>210</v>
      </c>
      <c r="C56" s="107"/>
      <c r="D56" s="95" t="s">
        <v>202</v>
      </c>
      <c r="E56" s="91">
        <v>4</v>
      </c>
      <c r="F56" s="91">
        <v>2</v>
      </c>
      <c r="G56" s="91">
        <v>8</v>
      </c>
      <c r="H56" s="120">
        <f>H45+H54</f>
        <v>3614565</v>
      </c>
      <c r="I56" s="124">
        <v>-1382250</v>
      </c>
    </row>
    <row r="57" spans="1:9" x14ac:dyDescent="0.2">
      <c r="A57" s="106"/>
      <c r="B57" s="89"/>
      <c r="C57" s="107"/>
      <c r="D57" s="95"/>
      <c r="E57" s="234"/>
      <c r="F57" s="235"/>
      <c r="G57" s="236"/>
      <c r="H57" s="152"/>
      <c r="I57" s="124"/>
    </row>
    <row r="58" spans="1:9" ht="25.5" x14ac:dyDescent="0.2">
      <c r="A58" s="106" t="s">
        <v>53</v>
      </c>
      <c r="B58" s="108" t="s">
        <v>275</v>
      </c>
      <c r="C58" s="107"/>
      <c r="D58" s="95" t="s">
        <v>202</v>
      </c>
      <c r="E58" s="91">
        <v>4</v>
      </c>
      <c r="F58" s="91">
        <v>2</v>
      </c>
      <c r="G58" s="91">
        <v>9</v>
      </c>
      <c r="H58" s="152">
        <v>1261538</v>
      </c>
      <c r="I58" s="124">
        <v>2666636</v>
      </c>
    </row>
    <row r="59" spans="1:9" ht="25.5" x14ac:dyDescent="0.2">
      <c r="A59" s="106" t="s">
        <v>65</v>
      </c>
      <c r="B59" s="108" t="s">
        <v>211</v>
      </c>
      <c r="C59" s="107"/>
      <c r="D59" s="95" t="s">
        <v>202</v>
      </c>
      <c r="E59" s="91">
        <v>4</v>
      </c>
      <c r="F59" s="91">
        <v>3</v>
      </c>
      <c r="G59" s="91">
        <v>0</v>
      </c>
      <c r="H59" s="152"/>
      <c r="I59" s="124"/>
    </row>
    <row r="60" spans="1:9" ht="25.5" x14ac:dyDescent="0.2">
      <c r="A60" s="106" t="s">
        <v>66</v>
      </c>
      <c r="B60" s="108" t="s">
        <v>276</v>
      </c>
      <c r="C60" s="107"/>
      <c r="D60" s="95" t="s">
        <v>202</v>
      </c>
      <c r="E60" s="91">
        <v>4</v>
      </c>
      <c r="F60" s="91">
        <v>3</v>
      </c>
      <c r="G60" s="91">
        <v>1</v>
      </c>
      <c r="H60" s="152">
        <f>H56+H58</f>
        <v>4876103</v>
      </c>
      <c r="I60" s="126">
        <v>1284386</v>
      </c>
    </row>
    <row r="61" spans="1:9" x14ac:dyDescent="0.2">
      <c r="A61" s="149"/>
      <c r="B61"/>
      <c r="C61"/>
      <c r="D61"/>
      <c r="E61"/>
      <c r="F61"/>
      <c r="G61"/>
      <c r="H61" s="198"/>
      <c r="I61" s="75"/>
    </row>
    <row r="62" spans="1:9" x14ac:dyDescent="0.2">
      <c r="A62" s="149"/>
      <c r="B62"/>
      <c r="C62"/>
      <c r="D62"/>
      <c r="E62"/>
      <c r="F62"/>
      <c r="G62"/>
      <c r="H62" s="199"/>
      <c r="I62" s="129"/>
    </row>
    <row r="63" spans="1:9" x14ac:dyDescent="0.2">
      <c r="A63" s="149"/>
      <c r="B63"/>
      <c r="C63"/>
      <c r="D63"/>
      <c r="E63"/>
      <c r="F63"/>
      <c r="G63"/>
      <c r="H63" s="183"/>
    </row>
    <row r="64" spans="1:9" ht="51" x14ac:dyDescent="0.2">
      <c r="A64" s="145"/>
      <c r="B64" s="8" t="s">
        <v>166</v>
      </c>
      <c r="C64" s="8"/>
      <c r="D64" s="29"/>
      <c r="E64" s="30"/>
      <c r="F64" s="30"/>
      <c r="H64" s="200" t="s">
        <v>67</v>
      </c>
      <c r="I64" s="192" t="s">
        <v>68</v>
      </c>
    </row>
    <row r="65" spans="1:9" x14ac:dyDescent="0.2">
      <c r="A65" s="145"/>
      <c r="B65" s="8" t="s">
        <v>212</v>
      </c>
      <c r="C65" s="8"/>
      <c r="D65" s="8"/>
      <c r="E65" s="8"/>
      <c r="F65" s="8"/>
      <c r="H65" s="201"/>
      <c r="I65" s="193"/>
    </row>
    <row r="66" spans="1:9" x14ac:dyDescent="0.2">
      <c r="A66" s="145"/>
    </row>
    <row r="67" spans="1:9" x14ac:dyDescent="0.2">
      <c r="A67" s="145"/>
    </row>
    <row r="68" spans="1:9" x14ac:dyDescent="0.2">
      <c r="A68" s="145"/>
    </row>
    <row r="69" spans="1:9" x14ac:dyDescent="0.2">
      <c r="A69" s="145"/>
    </row>
  </sheetData>
  <mergeCells count="13">
    <mergeCell ref="E21:G21"/>
    <mergeCell ref="H9:I9"/>
    <mergeCell ref="H11:I11"/>
    <mergeCell ref="A15:I15"/>
    <mergeCell ref="A16:I16"/>
    <mergeCell ref="A17:I17"/>
    <mergeCell ref="E57:G57"/>
    <mergeCell ref="E22:G22"/>
    <mergeCell ref="E24:G24"/>
    <mergeCell ref="E25:G25"/>
    <mergeCell ref="E46:G46"/>
    <mergeCell ref="E47:G47"/>
    <mergeCell ref="E55:G55"/>
  </mergeCells>
  <pageMargins left="0.25" right="0.25"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F846B-111F-4A40-93E5-6747CF1B35AF}">
  <dimension ref="A1:O12"/>
  <sheetViews>
    <sheetView workbookViewId="0">
      <selection activeCell="W8" sqref="W8"/>
    </sheetView>
  </sheetViews>
  <sheetFormatPr defaultRowHeight="12.75" x14ac:dyDescent="0.2"/>
  <sheetData>
    <row r="1" spans="1:15" x14ac:dyDescent="0.2">
      <c r="A1" s="243" t="s">
        <v>295</v>
      </c>
      <c r="B1" s="241"/>
      <c r="C1" s="241"/>
      <c r="D1" s="241"/>
      <c r="E1" s="241"/>
      <c r="F1" s="241"/>
      <c r="G1" s="241"/>
      <c r="H1" s="241"/>
      <c r="I1" s="241"/>
      <c r="J1" s="241"/>
      <c r="K1" s="241"/>
      <c r="L1" s="241"/>
      <c r="M1" s="241"/>
      <c r="N1" s="241"/>
      <c r="O1" s="241"/>
    </row>
    <row r="2" spans="1:15" x14ac:dyDescent="0.2">
      <c r="A2" s="241"/>
      <c r="B2" s="241"/>
      <c r="C2" s="241"/>
      <c r="D2" s="241"/>
      <c r="E2" s="241"/>
      <c r="F2" s="241"/>
      <c r="G2" s="241"/>
      <c r="H2" s="241"/>
      <c r="I2" s="241"/>
      <c r="J2" s="241"/>
      <c r="K2" s="241"/>
      <c r="L2" s="241"/>
      <c r="M2" s="241"/>
      <c r="N2" s="241"/>
      <c r="O2" s="241"/>
    </row>
    <row r="3" spans="1:15" x14ac:dyDescent="0.2">
      <c r="A3" s="241"/>
      <c r="B3" s="241"/>
      <c r="C3" s="241"/>
      <c r="D3" s="241"/>
      <c r="E3" s="241"/>
      <c r="F3" s="241"/>
      <c r="G3" s="241"/>
      <c r="H3" s="241"/>
      <c r="I3" s="241"/>
      <c r="J3" s="241"/>
      <c r="K3" s="241"/>
      <c r="L3" s="241"/>
      <c r="M3" s="241"/>
      <c r="N3" s="241"/>
      <c r="O3" s="241"/>
    </row>
    <row r="4" spans="1:15" ht="10.5" customHeight="1" x14ac:dyDescent="0.2">
      <c r="A4" s="241"/>
      <c r="B4" s="241"/>
      <c r="C4" s="241"/>
      <c r="D4" s="241"/>
      <c r="E4" s="241"/>
      <c r="F4" s="241"/>
      <c r="G4" s="241"/>
      <c r="H4" s="241"/>
      <c r="I4" s="241"/>
      <c r="J4" s="241"/>
      <c r="K4" s="241"/>
      <c r="L4" s="241"/>
      <c r="M4" s="241"/>
      <c r="N4" s="241"/>
      <c r="O4" s="241"/>
    </row>
    <row r="6" spans="1:15" ht="43.5" customHeight="1" x14ac:dyDescent="0.2">
      <c r="A6" s="244" t="s">
        <v>299</v>
      </c>
      <c r="B6" s="245"/>
      <c r="C6" s="245"/>
      <c r="D6" s="245"/>
      <c r="E6" s="245"/>
      <c r="F6" s="245"/>
      <c r="G6" s="245"/>
      <c r="H6" s="245"/>
      <c r="I6" s="245"/>
      <c r="J6" s="245"/>
      <c r="K6" s="245"/>
      <c r="L6" s="245"/>
      <c r="M6" s="245"/>
      <c r="N6" s="245"/>
      <c r="O6" s="245"/>
    </row>
    <row r="8" spans="1:15" ht="79.5" customHeight="1" x14ac:dyDescent="0.2">
      <c r="A8" s="246" t="s">
        <v>300</v>
      </c>
      <c r="B8" s="247"/>
      <c r="C8" s="247"/>
      <c r="D8" s="247"/>
      <c r="E8" s="247"/>
      <c r="F8" s="247"/>
      <c r="G8" s="247"/>
      <c r="H8" s="247"/>
      <c r="I8" s="247"/>
      <c r="J8" s="247"/>
      <c r="K8" s="247"/>
      <c r="L8" s="247"/>
      <c r="M8" s="247"/>
      <c r="N8" s="247"/>
      <c r="O8" s="247"/>
    </row>
    <row r="9" spans="1:15" ht="144" customHeight="1" x14ac:dyDescent="0.2">
      <c r="A9" s="241" t="s">
        <v>301</v>
      </c>
      <c r="B9" s="248"/>
      <c r="C9" s="248"/>
      <c r="D9" s="248"/>
      <c r="E9" s="248"/>
      <c r="F9" s="248"/>
      <c r="G9" s="248"/>
      <c r="H9" s="248"/>
      <c r="I9" s="248"/>
      <c r="J9" s="248"/>
      <c r="K9" s="248"/>
      <c r="L9" s="248"/>
      <c r="M9" s="248"/>
      <c r="N9" s="248"/>
      <c r="O9" s="248"/>
    </row>
    <row r="10" spans="1:15" ht="57.75" customHeight="1" x14ac:dyDescent="0.2">
      <c r="A10" s="241" t="s">
        <v>302</v>
      </c>
      <c r="B10" s="248"/>
      <c r="C10" s="248"/>
      <c r="D10" s="248"/>
      <c r="E10" s="248"/>
      <c r="F10" s="248"/>
      <c r="G10" s="248"/>
      <c r="H10" s="248"/>
      <c r="I10" s="248"/>
      <c r="J10" s="248"/>
      <c r="K10" s="248"/>
      <c r="L10" s="248"/>
      <c r="M10" s="248"/>
      <c r="N10" s="248"/>
      <c r="O10" s="248"/>
    </row>
    <row r="11" spans="1:15" ht="240.75" customHeight="1" x14ac:dyDescent="0.2">
      <c r="A11" s="241" t="s">
        <v>296</v>
      </c>
      <c r="B11" s="248"/>
      <c r="C11" s="248"/>
      <c r="D11" s="248"/>
      <c r="E11" s="248"/>
      <c r="F11" s="248"/>
      <c r="G11" s="248"/>
      <c r="H11" s="248"/>
      <c r="I11" s="248"/>
      <c r="J11" s="248"/>
      <c r="K11" s="248"/>
      <c r="L11" s="248"/>
      <c r="M11" s="248"/>
      <c r="N11" s="248"/>
      <c r="O11" s="248"/>
    </row>
    <row r="12" spans="1:15" ht="42.75" customHeight="1" x14ac:dyDescent="0.2">
      <c r="A12" s="241"/>
      <c r="B12" s="242"/>
      <c r="C12" s="242"/>
      <c r="D12" s="242"/>
      <c r="E12" s="242"/>
      <c r="F12" s="242"/>
      <c r="G12" s="242"/>
      <c r="H12" s="242"/>
      <c r="I12" s="242"/>
      <c r="J12" s="242"/>
      <c r="K12" s="242"/>
      <c r="L12" s="242"/>
      <c r="M12" s="242"/>
      <c r="N12" s="242"/>
      <c r="O12" s="242"/>
    </row>
  </sheetData>
  <mergeCells count="7">
    <mergeCell ref="A12:O12"/>
    <mergeCell ref="A1:O4"/>
    <mergeCell ref="A6:O6"/>
    <mergeCell ref="A8:O8"/>
    <mergeCell ref="A9:O9"/>
    <mergeCell ref="A10:O10"/>
    <mergeCell ref="A11:O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prilog 1</vt:lpstr>
      <vt:lpstr>prilog 2</vt:lpstr>
      <vt:lpstr>prilog 3</vt:lpstr>
      <vt:lpstr>prilog 4</vt:lpstr>
      <vt:lpstr>Bilješke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dbatinic</dc:creator>
  <cp:lastModifiedBy>Josipa</cp:lastModifiedBy>
  <cp:lastPrinted>2025-01-28T07:55:35Z</cp:lastPrinted>
  <dcterms:created xsi:type="dcterms:W3CDTF">2010-11-22T08:47:27Z</dcterms:created>
  <dcterms:modified xsi:type="dcterms:W3CDTF">2026-08-10T07:29:20Z</dcterms:modified>
</cp:coreProperties>
</file>